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445" activeTab="0"/>
  </bookViews>
  <sheets>
    <sheet name="ROZPOCET-€ _2010" sheetId="1" r:id="rId1"/>
    <sheet name="ROZPOCET-€-SKK_2010" sheetId="2" r:id="rId2"/>
  </sheets>
  <definedNames/>
  <calcPr fullCalcOnLoad="1"/>
</workbook>
</file>

<file path=xl/comments1.xml><?xml version="1.0" encoding="utf-8"?>
<comments xmlns="http://schemas.openxmlformats.org/spreadsheetml/2006/main">
  <authors>
    <author>barba</author>
  </authors>
  <commentList>
    <comment ref="B9" authorId="0">
      <text>
        <r>
          <rPr>
            <b/>
            <sz val="8"/>
            <rFont val="Tahoma"/>
            <family val="2"/>
          </rPr>
          <t>barba:</t>
        </r>
        <r>
          <rPr>
            <sz val="8"/>
            <rFont val="Tahoma"/>
            <family val="2"/>
          </rPr>
          <t xml:space="preserve">
po sezóne sa to rozpočíta na jedného nasadeného holuba = 0,078€ - 1 ks
max 2250 PH - 200€
</t>
        </r>
      </text>
    </comment>
    <comment ref="B15" authorId="0">
      <text>
        <r>
          <rPr>
            <b/>
            <sz val="8"/>
            <rFont val="Tahoma"/>
            <family val="2"/>
          </rPr>
          <t>barba:</t>
        </r>
        <r>
          <rPr>
            <sz val="8"/>
            <rFont val="Tahoma"/>
            <family val="2"/>
          </rPr>
          <t xml:space="preserve">
čo sa tým myslí ?
Gajdušek/Vidiščák  : výsledky v papierovej forme za každý region pre všetky kluby</t>
        </r>
      </text>
    </comment>
    <comment ref="B17" authorId="0">
      <text>
        <r>
          <rPr>
            <b/>
            <sz val="8"/>
            <rFont val="Tahoma"/>
            <family val="2"/>
          </rPr>
          <t>barba:</t>
        </r>
        <r>
          <rPr>
            <sz val="8"/>
            <rFont val="Tahoma"/>
            <family val="2"/>
          </rPr>
          <t xml:space="preserve">
telefóny, poštovné, cestovné</t>
        </r>
      </text>
    </comment>
    <comment ref="B18" authorId="0">
      <text>
        <r>
          <rPr>
            <b/>
            <sz val="8"/>
            <rFont val="Tahoma"/>
            <family val="2"/>
          </rPr>
          <t>barba:</t>
        </r>
        <r>
          <rPr>
            <sz val="8"/>
            <rFont val="Tahoma"/>
            <family val="2"/>
          </rPr>
          <t xml:space="preserve">
telefony, poštovné, cestovné ap.</t>
        </r>
      </text>
    </comment>
    <comment ref="B20" authorId="0">
      <text>
        <r>
          <rPr>
            <b/>
            <sz val="8"/>
            <rFont val="Tahoma"/>
            <family val="0"/>
          </rPr>
          <t>barba:</t>
        </r>
        <r>
          <rPr>
            <sz val="8"/>
            <rFont val="Tahoma"/>
            <family val="0"/>
          </rPr>
          <t xml:space="preserve">
Objednávka pre rok 2011</t>
        </r>
      </text>
    </comment>
    <comment ref="B21" authorId="0">
      <text>
        <r>
          <rPr>
            <b/>
            <sz val="8"/>
            <rFont val="Tahoma"/>
            <family val="0"/>
          </rPr>
          <t>barba:</t>
        </r>
        <r>
          <rPr>
            <sz val="8"/>
            <rFont val="Tahoma"/>
            <family val="0"/>
          </rPr>
          <t xml:space="preserve">
Objednávka pre rok 2011</t>
        </r>
      </text>
    </comment>
  </commentList>
</comments>
</file>

<file path=xl/comments2.xml><?xml version="1.0" encoding="utf-8"?>
<comments xmlns="http://schemas.openxmlformats.org/spreadsheetml/2006/main">
  <authors>
    <author>barba</author>
  </authors>
  <commentList>
    <comment ref="B10" authorId="0">
      <text>
        <r>
          <rPr>
            <b/>
            <sz val="8"/>
            <rFont val="Tahoma"/>
            <family val="2"/>
          </rPr>
          <t>barba:</t>
        </r>
        <r>
          <rPr>
            <sz val="8"/>
            <rFont val="Tahoma"/>
            <family val="2"/>
          </rPr>
          <t xml:space="preserve">
po sezóne sa to rozpočíta na jedného nasadeného holuba = 0,078€ - 1 ks
max 2250 PH - 200€
</t>
        </r>
      </text>
    </comment>
    <comment ref="B16" authorId="0">
      <text>
        <r>
          <rPr>
            <b/>
            <sz val="8"/>
            <rFont val="Tahoma"/>
            <family val="2"/>
          </rPr>
          <t>barba:</t>
        </r>
        <r>
          <rPr>
            <sz val="8"/>
            <rFont val="Tahoma"/>
            <family val="2"/>
          </rPr>
          <t xml:space="preserve">
čo sa tým myslí ?
Gajdušek/Vidiščák  : výsledky v papierovej forme za každý region pre všetky kluby</t>
        </r>
      </text>
    </comment>
    <comment ref="B18" authorId="0">
      <text>
        <r>
          <rPr>
            <b/>
            <sz val="8"/>
            <rFont val="Tahoma"/>
            <family val="2"/>
          </rPr>
          <t>barba:</t>
        </r>
        <r>
          <rPr>
            <sz val="8"/>
            <rFont val="Tahoma"/>
            <family val="2"/>
          </rPr>
          <t xml:space="preserve">
telefóny, poštovné, cestovné</t>
        </r>
      </text>
    </comment>
    <comment ref="B19" authorId="0">
      <text>
        <r>
          <rPr>
            <b/>
            <sz val="8"/>
            <rFont val="Tahoma"/>
            <family val="2"/>
          </rPr>
          <t>barba:</t>
        </r>
        <r>
          <rPr>
            <sz val="8"/>
            <rFont val="Tahoma"/>
            <family val="2"/>
          </rPr>
          <t xml:space="preserve">
telefony, poštovné, cestovné ap.</t>
        </r>
      </text>
    </comment>
    <comment ref="B21" authorId="0">
      <text>
        <r>
          <rPr>
            <b/>
            <sz val="8"/>
            <rFont val="Tahoma"/>
            <family val="0"/>
          </rPr>
          <t>barba:</t>
        </r>
        <r>
          <rPr>
            <sz val="8"/>
            <rFont val="Tahoma"/>
            <family val="0"/>
          </rPr>
          <t xml:space="preserve">
Objednávka pre rok 2011</t>
        </r>
      </text>
    </comment>
    <comment ref="B22" authorId="0">
      <text>
        <r>
          <rPr>
            <b/>
            <sz val="8"/>
            <rFont val="Tahoma"/>
            <family val="0"/>
          </rPr>
          <t>barba:</t>
        </r>
        <r>
          <rPr>
            <sz val="8"/>
            <rFont val="Tahoma"/>
            <family val="0"/>
          </rPr>
          <t xml:space="preserve">
Objednávka pre rok 2011</t>
        </r>
      </text>
    </comment>
  </commentList>
</comments>
</file>

<file path=xl/sharedStrings.xml><?xml version="1.0" encoding="utf-8"?>
<sst xmlns="http://schemas.openxmlformats.org/spreadsheetml/2006/main" count="137" uniqueCount="51">
  <si>
    <t>P.č.</t>
  </si>
  <si>
    <t>Názov položky</t>
  </si>
  <si>
    <t>Príjem v €</t>
  </si>
  <si>
    <t>Výdavok v €</t>
  </si>
  <si>
    <t>Poznámka</t>
  </si>
  <si>
    <t>Členské príspevky</t>
  </si>
  <si>
    <t>165 čl.x 10€</t>
  </si>
  <si>
    <t>Odvod člen. príspevkov na SZ</t>
  </si>
  <si>
    <t>165 čl.x   4€</t>
  </si>
  <si>
    <t>Úhrada Spravodaja na SZ</t>
  </si>
  <si>
    <t>132 čl.x   6€</t>
  </si>
  <si>
    <t xml:space="preserve">Výpočet výsledkov OZ                 </t>
  </si>
  <si>
    <t xml:space="preserve">Poplatky za web stránku </t>
  </si>
  <si>
    <t xml:space="preserve">Poistenie vodičov </t>
  </si>
  <si>
    <t>Odmeny štartérom</t>
  </si>
  <si>
    <t>Výdavky NS pre SDT</t>
  </si>
  <si>
    <t>3x2 NS</t>
  </si>
  <si>
    <t xml:space="preserve">Výdavky na konferenciu </t>
  </si>
  <si>
    <t>Príspevok na výstavu OZ</t>
  </si>
  <si>
    <t>usporiadateľovi</t>
  </si>
  <si>
    <t>Výdavky sprievodcov na CV</t>
  </si>
  <si>
    <t>Výdavky na reg. výsledky</t>
  </si>
  <si>
    <t>knižná forma</t>
  </si>
  <si>
    <t>Ocenenia pretek. sezóny</t>
  </si>
  <si>
    <t>poháre</t>
  </si>
  <si>
    <t xml:space="preserve">telefóny a cestovné </t>
  </si>
  <si>
    <t>Preprava na SDT</t>
  </si>
  <si>
    <t>2.splátka kabíny</t>
  </si>
  <si>
    <t xml:space="preserve">podľa KZ </t>
  </si>
  <si>
    <t>Preprava holubov viď PP</t>
  </si>
  <si>
    <t>Poplatky za pridel. koše</t>
  </si>
  <si>
    <t>á</t>
  </si>
  <si>
    <t>zostatok</t>
  </si>
  <si>
    <t>850x3</t>
  </si>
  <si>
    <t>Paušálne výdavky _výcvikár</t>
  </si>
  <si>
    <t>ks</t>
  </si>
  <si>
    <t>km</t>
  </si>
  <si>
    <t>Zostatok</t>
  </si>
  <si>
    <t>Paušálne výdavky _pokladník</t>
  </si>
  <si>
    <t>Poštovné</t>
  </si>
  <si>
    <t>Materiál / krúžky</t>
  </si>
  <si>
    <t>Materiál/gumičky</t>
  </si>
  <si>
    <t>€</t>
  </si>
  <si>
    <t>SKK</t>
  </si>
  <si>
    <t xml:space="preserve">Príjem </t>
  </si>
  <si>
    <t xml:space="preserve">Výdavok </t>
  </si>
  <si>
    <t>SZCHPH OZ BRATISLAVA</t>
  </si>
  <si>
    <t>Dotacia z viazaného účtu</t>
  </si>
  <si>
    <t>zahraničie</t>
  </si>
  <si>
    <t>r-2011</t>
  </si>
  <si>
    <t>r.2011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</si>
</sst>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\ &quot;€&quot;"/>
    <numFmt numFmtId="169" formatCode="#,##0.000\ &quot;€&quot;"/>
    <numFmt numFmtId="170" formatCode="#,##0.00\ [$Sk-41B]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11"/>
      <color indexed="12"/>
      <name val="Tahoma"/>
      <family val="2"/>
    </font>
    <font>
      <b/>
      <sz val="11"/>
      <color indexed="10"/>
      <name val="Tahoma"/>
      <family val="2"/>
    </font>
    <font>
      <b/>
      <sz val="11"/>
      <color indexed="17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8"/>
      <color indexed="12"/>
      <name val="Tahoma"/>
      <family val="2"/>
    </font>
    <font>
      <b/>
      <sz val="8"/>
      <color indexed="10"/>
      <name val="Tahoma"/>
      <family val="2"/>
    </font>
    <font>
      <b/>
      <sz val="8"/>
      <color indexed="17"/>
      <name val="Tahoma"/>
      <family val="2"/>
    </font>
    <font>
      <i/>
      <sz val="11"/>
      <color indexed="8"/>
      <name val="Tahoma"/>
      <family val="2"/>
    </font>
    <font>
      <i/>
      <sz val="8"/>
      <color indexed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1"/>
      <color rgb="FF0000FF"/>
      <name val="Tahoma"/>
      <family val="2"/>
    </font>
    <font>
      <b/>
      <sz val="11"/>
      <color rgb="FFFF0000"/>
      <name val="Tahoma"/>
      <family val="2"/>
    </font>
    <font>
      <b/>
      <sz val="11"/>
      <color rgb="FF00B050"/>
      <name val="Tahoma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b/>
      <sz val="8"/>
      <color theme="0"/>
      <name val="Tahoma"/>
      <family val="2"/>
    </font>
    <font>
      <b/>
      <sz val="8"/>
      <color rgb="FF0000FF"/>
      <name val="Tahoma"/>
      <family val="2"/>
    </font>
    <font>
      <b/>
      <sz val="8"/>
      <color rgb="FFFF0000"/>
      <name val="Tahoma"/>
      <family val="2"/>
    </font>
    <font>
      <b/>
      <sz val="8"/>
      <color rgb="FF00B050"/>
      <name val="Tahoma"/>
      <family val="2"/>
    </font>
    <font>
      <i/>
      <sz val="11"/>
      <color theme="1"/>
      <name val="Tahoma"/>
      <family val="2"/>
    </font>
    <font>
      <i/>
      <sz val="8"/>
      <color theme="1"/>
      <name val="Tahoma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Border="1" applyAlignment="1">
      <alignment vertical="top" wrapText="1"/>
    </xf>
    <xf numFmtId="0" fontId="49" fillId="0" borderId="0" xfId="0" applyFont="1" applyBorder="1" applyAlignment="1">
      <alignment vertical="top" wrapText="1"/>
    </xf>
    <xf numFmtId="0" fontId="49" fillId="0" borderId="0" xfId="0" applyFont="1" applyBorder="1" applyAlignment="1">
      <alignment/>
    </xf>
    <xf numFmtId="168" fontId="49" fillId="0" borderId="0" xfId="0" applyNumberFormat="1" applyFont="1" applyBorder="1" applyAlignment="1">
      <alignment/>
    </xf>
    <xf numFmtId="168" fontId="50" fillId="0" borderId="0" xfId="0" applyNumberFormat="1" applyFont="1" applyBorder="1" applyAlignment="1">
      <alignment vertical="top" wrapText="1"/>
    </xf>
    <xf numFmtId="168" fontId="51" fillId="0" borderId="10" xfId="0" applyNumberFormat="1" applyFont="1" applyBorder="1" applyAlignment="1">
      <alignment vertical="center" wrapText="1"/>
    </xf>
    <xf numFmtId="168" fontId="51" fillId="0" borderId="10" xfId="0" applyNumberFormat="1" applyFont="1" applyBorder="1" applyAlignment="1">
      <alignment vertical="center"/>
    </xf>
    <xf numFmtId="0" fontId="51" fillId="0" borderId="10" xfId="0" applyFont="1" applyBorder="1" applyAlignment="1">
      <alignment vertical="center"/>
    </xf>
    <xf numFmtId="168" fontId="52" fillId="0" borderId="10" xfId="0" applyNumberFormat="1" applyFont="1" applyBorder="1" applyAlignment="1">
      <alignment vertical="center" wrapText="1"/>
    </xf>
    <xf numFmtId="168" fontId="52" fillId="0" borderId="10" xfId="0" applyNumberFormat="1" applyFont="1" applyBorder="1" applyAlignment="1">
      <alignment vertical="center"/>
    </xf>
    <xf numFmtId="168" fontId="53" fillId="0" borderId="10" xfId="0" applyNumberFormat="1" applyFont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9" fillId="0" borderId="10" xfId="0" applyFont="1" applyBorder="1" applyAlignment="1">
      <alignment vertical="center" wrapText="1"/>
    </xf>
    <xf numFmtId="168" fontId="49" fillId="0" borderId="10" xfId="0" applyNumberFormat="1" applyFont="1" applyBorder="1" applyAlignment="1">
      <alignment vertical="center" wrapText="1"/>
    </xf>
    <xf numFmtId="0" fontId="49" fillId="0" borderId="10" xfId="0" applyFont="1" applyBorder="1" applyAlignment="1">
      <alignment vertical="center"/>
    </xf>
    <xf numFmtId="168" fontId="49" fillId="0" borderId="10" xfId="0" applyNumberFormat="1" applyFont="1" applyBorder="1" applyAlignment="1">
      <alignment vertical="center"/>
    </xf>
    <xf numFmtId="168" fontId="49" fillId="0" borderId="0" xfId="0" applyNumberFormat="1" applyFont="1" applyAlignment="1">
      <alignment/>
    </xf>
    <xf numFmtId="0" fontId="49" fillId="0" borderId="10" xfId="0" applyFont="1" applyBorder="1" applyAlignment="1">
      <alignment horizontal="left" vertical="center" wrapText="1" indent="1"/>
    </xf>
    <xf numFmtId="0" fontId="50" fillId="33" borderId="10" xfId="0" applyFont="1" applyFill="1" applyBorder="1" applyAlignment="1">
      <alignment vertical="center" wrapText="1"/>
    </xf>
    <xf numFmtId="0" fontId="49" fillId="33" borderId="10" xfId="0" applyFont="1" applyFill="1" applyBorder="1" applyAlignment="1">
      <alignment horizontal="left" vertical="center" wrapText="1" indent="1"/>
    </xf>
    <xf numFmtId="0" fontId="49" fillId="33" borderId="10" xfId="0" applyFont="1" applyFill="1" applyBorder="1" applyAlignment="1">
      <alignment vertical="center"/>
    </xf>
    <xf numFmtId="0" fontId="49" fillId="33" borderId="10" xfId="0" applyFont="1" applyFill="1" applyBorder="1" applyAlignment="1">
      <alignment vertical="center" wrapText="1"/>
    </xf>
    <xf numFmtId="168" fontId="49" fillId="33" borderId="10" xfId="0" applyNumberFormat="1" applyFont="1" applyFill="1" applyBorder="1" applyAlignment="1">
      <alignment vertical="center"/>
    </xf>
    <xf numFmtId="168" fontId="51" fillId="33" borderId="10" xfId="0" applyNumberFormat="1" applyFont="1" applyFill="1" applyBorder="1" applyAlignment="1">
      <alignment vertical="center"/>
    </xf>
    <xf numFmtId="169" fontId="49" fillId="33" borderId="10" xfId="0" applyNumberFormat="1" applyFont="1" applyFill="1" applyBorder="1" applyAlignment="1">
      <alignment vertical="center"/>
    </xf>
    <xf numFmtId="0" fontId="54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horizontal="left" vertical="center" wrapText="1" indent="1"/>
    </xf>
    <xf numFmtId="0" fontId="55" fillId="0" borderId="10" xfId="0" applyFont="1" applyBorder="1" applyAlignment="1">
      <alignment vertical="center" wrapText="1"/>
    </xf>
    <xf numFmtId="168" fontId="55" fillId="0" borderId="10" xfId="0" applyNumberFormat="1" applyFont="1" applyBorder="1" applyAlignment="1">
      <alignment vertical="center" wrapText="1"/>
    </xf>
    <xf numFmtId="170" fontId="55" fillId="0" borderId="10" xfId="0" applyNumberFormat="1" applyFont="1" applyBorder="1" applyAlignment="1">
      <alignment vertical="center" wrapText="1"/>
    </xf>
    <xf numFmtId="168" fontId="57" fillId="0" borderId="10" xfId="0" applyNumberFormat="1" applyFont="1" applyBorder="1" applyAlignment="1">
      <alignment vertical="center" wrapText="1"/>
    </xf>
    <xf numFmtId="170" fontId="57" fillId="0" borderId="10" xfId="0" applyNumberFormat="1" applyFont="1" applyBorder="1" applyAlignment="1">
      <alignment vertical="center" wrapText="1"/>
    </xf>
    <xf numFmtId="168" fontId="58" fillId="0" borderId="10" xfId="0" applyNumberFormat="1" applyFont="1" applyBorder="1" applyAlignment="1">
      <alignment vertical="center" wrapText="1"/>
    </xf>
    <xf numFmtId="170" fontId="58" fillId="0" borderId="10" xfId="0" applyNumberFormat="1" applyFont="1" applyBorder="1" applyAlignment="1">
      <alignment vertical="center" wrapText="1"/>
    </xf>
    <xf numFmtId="168" fontId="59" fillId="0" borderId="10" xfId="0" applyNumberFormat="1" applyFont="1" applyBorder="1" applyAlignment="1">
      <alignment vertical="center" wrapText="1"/>
    </xf>
    <xf numFmtId="170" fontId="59" fillId="0" borderId="10" xfId="0" applyNumberFormat="1" applyFont="1" applyBorder="1" applyAlignment="1">
      <alignment vertical="center" wrapText="1"/>
    </xf>
    <xf numFmtId="0" fontId="55" fillId="0" borderId="0" xfId="0" applyFont="1" applyAlignment="1">
      <alignment/>
    </xf>
    <xf numFmtId="0" fontId="55" fillId="0" borderId="10" xfId="0" applyFont="1" applyBorder="1" applyAlignment="1">
      <alignment vertical="center"/>
    </xf>
    <xf numFmtId="168" fontId="55" fillId="0" borderId="10" xfId="0" applyNumberFormat="1" applyFont="1" applyBorder="1" applyAlignment="1">
      <alignment vertical="center"/>
    </xf>
    <xf numFmtId="168" fontId="58" fillId="0" borderId="10" xfId="0" applyNumberFormat="1" applyFont="1" applyBorder="1" applyAlignment="1">
      <alignment vertical="center"/>
    </xf>
    <xf numFmtId="168" fontId="57" fillId="0" borderId="10" xfId="0" applyNumberFormat="1" applyFont="1" applyBorder="1" applyAlignment="1">
      <alignment vertical="center"/>
    </xf>
    <xf numFmtId="0" fontId="54" fillId="33" borderId="10" xfId="0" applyFont="1" applyFill="1" applyBorder="1" applyAlignment="1">
      <alignment vertical="center" wrapText="1"/>
    </xf>
    <xf numFmtId="0" fontId="55" fillId="33" borderId="10" xfId="0" applyFont="1" applyFill="1" applyBorder="1" applyAlignment="1">
      <alignment horizontal="left" vertical="center" wrapText="1" indent="1"/>
    </xf>
    <xf numFmtId="0" fontId="55" fillId="33" borderId="10" xfId="0" applyFont="1" applyFill="1" applyBorder="1" applyAlignment="1">
      <alignment vertical="center"/>
    </xf>
    <xf numFmtId="0" fontId="55" fillId="33" borderId="10" xfId="0" applyFont="1" applyFill="1" applyBorder="1" applyAlignment="1">
      <alignment vertical="center" wrapText="1"/>
    </xf>
    <xf numFmtId="168" fontId="55" fillId="33" borderId="10" xfId="0" applyNumberFormat="1" applyFont="1" applyFill="1" applyBorder="1" applyAlignment="1">
      <alignment vertical="center"/>
    </xf>
    <xf numFmtId="168" fontId="57" fillId="33" borderId="10" xfId="0" applyNumberFormat="1" applyFont="1" applyFill="1" applyBorder="1" applyAlignment="1">
      <alignment vertical="center"/>
    </xf>
    <xf numFmtId="169" fontId="55" fillId="33" borderId="10" xfId="0" applyNumberFormat="1" applyFont="1" applyFill="1" applyBorder="1" applyAlignment="1">
      <alignment vertical="center"/>
    </xf>
    <xf numFmtId="0" fontId="57" fillId="0" borderId="10" xfId="0" applyFont="1" applyBorder="1" applyAlignment="1">
      <alignment vertical="center"/>
    </xf>
    <xf numFmtId="0" fontId="54" fillId="0" borderId="0" xfId="0" applyFont="1" applyBorder="1" applyAlignment="1">
      <alignment vertical="top" wrapText="1"/>
    </xf>
    <xf numFmtId="0" fontId="55" fillId="0" borderId="0" xfId="0" applyFont="1" applyBorder="1" applyAlignment="1">
      <alignment vertical="top" wrapText="1"/>
    </xf>
    <xf numFmtId="0" fontId="55" fillId="0" borderId="0" xfId="0" applyFont="1" applyBorder="1" applyAlignment="1">
      <alignment/>
    </xf>
    <xf numFmtId="168" fontId="55" fillId="0" borderId="0" xfId="0" applyNumberFormat="1" applyFont="1" applyBorder="1" applyAlignment="1">
      <alignment/>
    </xf>
    <xf numFmtId="168" fontId="54" fillId="0" borderId="0" xfId="0" applyNumberFormat="1" applyFont="1" applyBorder="1" applyAlignment="1">
      <alignment vertical="top" wrapText="1"/>
    </xf>
    <xf numFmtId="0" fontId="57" fillId="0" borderId="10" xfId="0" applyFont="1" applyBorder="1" applyAlignment="1">
      <alignment vertical="center" wrapText="1"/>
    </xf>
    <xf numFmtId="0" fontId="60" fillId="33" borderId="10" xfId="0" applyFont="1" applyFill="1" applyBorder="1" applyAlignment="1">
      <alignment horizontal="left" vertical="center" wrapText="1" indent="1"/>
    </xf>
    <xf numFmtId="0" fontId="61" fillId="34" borderId="10" xfId="0" applyFont="1" applyFill="1" applyBorder="1" applyAlignment="1">
      <alignment horizontal="left" vertical="center" wrapText="1" indent="1"/>
    </xf>
    <xf numFmtId="0" fontId="54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B31" sqref="B30:B31"/>
    </sheetView>
  </sheetViews>
  <sheetFormatPr defaultColWidth="9.140625" defaultRowHeight="15"/>
  <cols>
    <col min="1" max="1" width="5.140625" style="1" customWidth="1"/>
    <col min="2" max="2" width="34.00390625" style="1" customWidth="1"/>
    <col min="3" max="3" width="11.140625" style="1" customWidth="1"/>
    <col min="4" max="4" width="6.140625" style="1" customWidth="1"/>
    <col min="5" max="5" width="11.140625" style="1" customWidth="1"/>
    <col min="6" max="6" width="19.421875" style="1" customWidth="1"/>
    <col min="7" max="7" width="15.7109375" style="1" customWidth="1"/>
    <col min="8" max="8" width="17.28125" style="1" customWidth="1"/>
    <col min="9" max="9" width="20.57421875" style="1" customWidth="1"/>
    <col min="10" max="16384" width="9.140625" style="1" customWidth="1"/>
  </cols>
  <sheetData>
    <row r="1" spans="1:9" s="15" customFormat="1" ht="14.25">
      <c r="A1" s="14" t="s">
        <v>0</v>
      </c>
      <c r="B1" s="14" t="s">
        <v>1</v>
      </c>
      <c r="C1" s="14"/>
      <c r="D1" s="14"/>
      <c r="E1" s="14" t="s">
        <v>31</v>
      </c>
      <c r="F1" s="14" t="s">
        <v>2</v>
      </c>
      <c r="G1" s="14" t="s">
        <v>3</v>
      </c>
      <c r="H1" s="14" t="s">
        <v>32</v>
      </c>
      <c r="I1" s="14" t="s">
        <v>4</v>
      </c>
    </row>
    <row r="2" spans="1:9" ht="16.5" customHeight="1">
      <c r="A2" s="13">
        <v>1</v>
      </c>
      <c r="B2" s="21" t="s">
        <v>5</v>
      </c>
      <c r="C2" s="16">
        <v>165</v>
      </c>
      <c r="D2" s="16" t="s">
        <v>35</v>
      </c>
      <c r="E2" s="17">
        <v>10</v>
      </c>
      <c r="F2" s="7">
        <f>C2*E2</f>
        <v>1650</v>
      </c>
      <c r="G2" s="10"/>
      <c r="H2" s="12">
        <f>F2+G2</f>
        <v>1650</v>
      </c>
      <c r="I2" s="16" t="s">
        <v>6</v>
      </c>
    </row>
    <row r="3" spans="1:9" ht="16.5" customHeight="1">
      <c r="A3" s="13">
        <v>2</v>
      </c>
      <c r="B3" s="21" t="s">
        <v>7</v>
      </c>
      <c r="C3" s="16">
        <v>165</v>
      </c>
      <c r="D3" s="16" t="s">
        <v>35</v>
      </c>
      <c r="E3" s="17">
        <v>4</v>
      </c>
      <c r="F3" s="7"/>
      <c r="G3" s="10">
        <f>C3*E3*-1</f>
        <v>-660</v>
      </c>
      <c r="H3" s="12">
        <f>H2+G3</f>
        <v>990</v>
      </c>
      <c r="I3" s="16" t="s">
        <v>8</v>
      </c>
    </row>
    <row r="4" spans="1:9" ht="16.5" customHeight="1">
      <c r="A4" s="13">
        <v>3</v>
      </c>
      <c r="B4" s="21" t="s">
        <v>9</v>
      </c>
      <c r="C4" s="16">
        <v>132</v>
      </c>
      <c r="D4" s="16" t="s">
        <v>35</v>
      </c>
      <c r="E4" s="17">
        <v>6</v>
      </c>
      <c r="F4" s="7"/>
      <c r="G4" s="10">
        <f>C4*E4*-1</f>
        <v>-792</v>
      </c>
      <c r="H4" s="12">
        <f>H3+G4</f>
        <v>198</v>
      </c>
      <c r="I4" s="16" t="s">
        <v>10</v>
      </c>
    </row>
    <row r="5" spans="1:9" ht="16.5" customHeight="1">
      <c r="A5" s="13">
        <v>4</v>
      </c>
      <c r="B5" s="21" t="s">
        <v>12</v>
      </c>
      <c r="C5" s="18">
        <v>1</v>
      </c>
      <c r="D5" s="16" t="s">
        <v>35</v>
      </c>
      <c r="E5" s="19">
        <v>70</v>
      </c>
      <c r="F5" s="7"/>
      <c r="G5" s="10">
        <f>C5*E5*-1</f>
        <v>-70</v>
      </c>
      <c r="H5" s="12">
        <f>H4+G5</f>
        <v>128</v>
      </c>
      <c r="I5" s="18"/>
    </row>
    <row r="6" spans="1:9" ht="16.5" customHeight="1">
      <c r="A6" s="13">
        <v>5</v>
      </c>
      <c r="B6" s="21" t="s">
        <v>30</v>
      </c>
      <c r="C6" s="18">
        <v>108</v>
      </c>
      <c r="D6" s="16" t="s">
        <v>35</v>
      </c>
      <c r="E6" s="19">
        <v>200</v>
      </c>
      <c r="F6" s="7">
        <f>C6*E6</f>
        <v>21600</v>
      </c>
      <c r="G6" s="11"/>
      <c r="H6" s="12">
        <f>F6+H5</f>
        <v>21728</v>
      </c>
      <c r="I6" s="18"/>
    </row>
    <row r="7" spans="1:9" ht="16.5" customHeight="1">
      <c r="A7" s="13">
        <v>6</v>
      </c>
      <c r="B7" s="21" t="s">
        <v>13</v>
      </c>
      <c r="C7" s="18">
        <v>2</v>
      </c>
      <c r="D7" s="16" t="s">
        <v>35</v>
      </c>
      <c r="E7" s="19"/>
      <c r="F7" s="8"/>
      <c r="G7" s="11">
        <v>-310</v>
      </c>
      <c r="H7" s="12">
        <f>H6+G7</f>
        <v>21418</v>
      </c>
      <c r="I7" s="18" t="s">
        <v>48</v>
      </c>
    </row>
    <row r="8" spans="1:9" ht="16.5" customHeight="1">
      <c r="A8" s="13">
        <v>7</v>
      </c>
      <c r="B8" s="21" t="s">
        <v>14</v>
      </c>
      <c r="C8" s="18">
        <v>18</v>
      </c>
      <c r="D8" s="16" t="s">
        <v>35</v>
      </c>
      <c r="E8" s="19">
        <f>G8/C8*-1</f>
        <v>8.333333333333334</v>
      </c>
      <c r="F8" s="8"/>
      <c r="G8" s="11">
        <v>-150</v>
      </c>
      <c r="H8" s="12">
        <f>H7+G8</f>
        <v>21268</v>
      </c>
      <c r="I8" s="18"/>
    </row>
    <row r="9" spans="1:9" ht="16.5" customHeight="1">
      <c r="A9" s="22">
        <v>8</v>
      </c>
      <c r="B9" s="23" t="s">
        <v>15</v>
      </c>
      <c r="C9" s="24">
        <v>2</v>
      </c>
      <c r="D9" s="25" t="s">
        <v>35</v>
      </c>
      <c r="E9" s="26">
        <v>100</v>
      </c>
      <c r="F9" s="27"/>
      <c r="G9" s="11">
        <f aca="true" t="shared" si="0" ref="G9:G23">C9*E9*-1</f>
        <v>-200</v>
      </c>
      <c r="H9" s="12">
        <f>H8+G9</f>
        <v>21068</v>
      </c>
      <c r="I9" s="16" t="s">
        <v>16</v>
      </c>
    </row>
    <row r="10" spans="1:9" ht="16.5" customHeight="1">
      <c r="A10" s="13">
        <v>9</v>
      </c>
      <c r="B10" s="23" t="s">
        <v>29</v>
      </c>
      <c r="C10" s="24">
        <v>17504</v>
      </c>
      <c r="D10" s="25" t="s">
        <v>36</v>
      </c>
      <c r="E10" s="28">
        <v>0.896</v>
      </c>
      <c r="F10" s="8"/>
      <c r="G10" s="11">
        <f t="shared" si="0"/>
        <v>-15683.584</v>
      </c>
      <c r="H10" s="12">
        <f>H9+G10</f>
        <v>5384.415999999999</v>
      </c>
      <c r="I10" s="18"/>
    </row>
    <row r="11" spans="1:9" ht="16.5" customHeight="1">
      <c r="A11" s="13">
        <v>10</v>
      </c>
      <c r="B11" s="23" t="s">
        <v>26</v>
      </c>
      <c r="C11" s="24">
        <f>850*3</f>
        <v>2550</v>
      </c>
      <c r="D11" s="25" t="s">
        <v>35</v>
      </c>
      <c r="E11" s="26">
        <v>0.82</v>
      </c>
      <c r="F11" s="8">
        <f>C11*E11</f>
        <v>2091</v>
      </c>
      <c r="G11" s="11">
        <f t="shared" si="0"/>
        <v>-2091</v>
      </c>
      <c r="H11" s="12">
        <f>H10+G11+F11</f>
        <v>5384.415999999999</v>
      </c>
      <c r="I11" s="18" t="s">
        <v>33</v>
      </c>
    </row>
    <row r="12" spans="1:9" ht="16.5" customHeight="1">
      <c r="A12" s="13">
        <v>11</v>
      </c>
      <c r="B12" s="23" t="s">
        <v>17</v>
      </c>
      <c r="C12" s="24">
        <v>1</v>
      </c>
      <c r="D12" s="25" t="s">
        <v>35</v>
      </c>
      <c r="E12" s="26">
        <v>200</v>
      </c>
      <c r="F12" s="8"/>
      <c r="G12" s="11">
        <f t="shared" si="0"/>
        <v>-200</v>
      </c>
      <c r="H12" s="12">
        <f aca="true" t="shared" si="1" ref="H12:H23">H11+G12</f>
        <v>5184.415999999999</v>
      </c>
      <c r="I12" s="18"/>
    </row>
    <row r="13" spans="1:9" ht="16.5" customHeight="1">
      <c r="A13" s="13">
        <v>12</v>
      </c>
      <c r="B13" s="23" t="s">
        <v>18</v>
      </c>
      <c r="C13" s="24">
        <v>1</v>
      </c>
      <c r="D13" s="25" t="s">
        <v>35</v>
      </c>
      <c r="E13" s="26">
        <v>200</v>
      </c>
      <c r="F13" s="8"/>
      <c r="G13" s="11">
        <f t="shared" si="0"/>
        <v>-200</v>
      </c>
      <c r="H13" s="12">
        <f t="shared" si="1"/>
        <v>4984.415999999999</v>
      </c>
      <c r="I13" s="18" t="s">
        <v>19</v>
      </c>
    </row>
    <row r="14" spans="1:9" ht="16.5" customHeight="1">
      <c r="A14" s="13">
        <v>13</v>
      </c>
      <c r="B14" s="23" t="s">
        <v>20</v>
      </c>
      <c r="C14" s="24">
        <v>2</v>
      </c>
      <c r="D14" s="25" t="s">
        <v>35</v>
      </c>
      <c r="E14" s="26">
        <v>150</v>
      </c>
      <c r="F14" s="8"/>
      <c r="G14" s="11">
        <f t="shared" si="0"/>
        <v>-300</v>
      </c>
      <c r="H14" s="12">
        <f t="shared" si="1"/>
        <v>4684.415999999999</v>
      </c>
      <c r="I14" s="18"/>
    </row>
    <row r="15" spans="1:9" ht="16.5" customHeight="1">
      <c r="A15" s="13">
        <v>14</v>
      </c>
      <c r="B15" s="23" t="s">
        <v>21</v>
      </c>
      <c r="C15" s="24">
        <v>1</v>
      </c>
      <c r="D15" s="25" t="s">
        <v>35</v>
      </c>
      <c r="E15" s="26">
        <v>100</v>
      </c>
      <c r="F15" s="8"/>
      <c r="G15" s="11">
        <f t="shared" si="0"/>
        <v>-100</v>
      </c>
      <c r="H15" s="12">
        <f t="shared" si="1"/>
        <v>4584.415999999999</v>
      </c>
      <c r="I15" s="18" t="s">
        <v>22</v>
      </c>
    </row>
    <row r="16" spans="1:9" ht="16.5" customHeight="1">
      <c r="A16" s="13">
        <v>15</v>
      </c>
      <c r="B16" s="23" t="s">
        <v>23</v>
      </c>
      <c r="C16" s="24">
        <v>1</v>
      </c>
      <c r="D16" s="25" t="s">
        <v>35</v>
      </c>
      <c r="E16" s="26">
        <v>1000</v>
      </c>
      <c r="F16" s="8"/>
      <c r="G16" s="11">
        <f t="shared" si="0"/>
        <v>-1000</v>
      </c>
      <c r="H16" s="12">
        <f t="shared" si="1"/>
        <v>3584.4159999999993</v>
      </c>
      <c r="I16" s="18" t="s">
        <v>24</v>
      </c>
    </row>
    <row r="17" spans="1:9" ht="16.5" customHeight="1">
      <c r="A17" s="13">
        <v>16</v>
      </c>
      <c r="B17" s="23" t="s">
        <v>34</v>
      </c>
      <c r="C17" s="24">
        <v>1</v>
      </c>
      <c r="D17" s="25" t="s">
        <v>35</v>
      </c>
      <c r="E17" s="26">
        <v>200</v>
      </c>
      <c r="F17" s="8"/>
      <c r="G17" s="11">
        <f t="shared" si="0"/>
        <v>-200</v>
      </c>
      <c r="H17" s="12">
        <f t="shared" si="1"/>
        <v>3384.4159999999993</v>
      </c>
      <c r="I17" s="18" t="s">
        <v>25</v>
      </c>
    </row>
    <row r="18" spans="1:9" ht="16.5" customHeight="1">
      <c r="A18" s="13">
        <v>17</v>
      </c>
      <c r="B18" s="23" t="s">
        <v>38</v>
      </c>
      <c r="C18" s="24">
        <v>1</v>
      </c>
      <c r="D18" s="25" t="s">
        <v>35</v>
      </c>
      <c r="E18" s="26">
        <v>150</v>
      </c>
      <c r="F18" s="8"/>
      <c r="G18" s="11">
        <f t="shared" si="0"/>
        <v>-150</v>
      </c>
      <c r="H18" s="12">
        <f t="shared" si="1"/>
        <v>3234.4159999999993</v>
      </c>
      <c r="I18" s="18" t="s">
        <v>25</v>
      </c>
    </row>
    <row r="19" spans="1:9" ht="16.5" customHeight="1">
      <c r="A19" s="13">
        <v>18</v>
      </c>
      <c r="B19" s="23" t="s">
        <v>39</v>
      </c>
      <c r="C19" s="24">
        <v>1</v>
      </c>
      <c r="D19" s="25"/>
      <c r="E19" s="26">
        <v>50</v>
      </c>
      <c r="F19" s="8"/>
      <c r="G19" s="11">
        <f t="shared" si="0"/>
        <v>-50</v>
      </c>
      <c r="H19" s="12">
        <f t="shared" si="1"/>
        <v>3184.4159999999993</v>
      </c>
      <c r="I19" s="18"/>
    </row>
    <row r="20" spans="1:9" ht="16.5" customHeight="1">
      <c r="A20" s="13">
        <v>19</v>
      </c>
      <c r="B20" s="23" t="s">
        <v>40</v>
      </c>
      <c r="C20" s="24">
        <v>11500</v>
      </c>
      <c r="D20" s="25"/>
      <c r="E20" s="26">
        <v>0.2</v>
      </c>
      <c r="F20" s="8">
        <f>C20*E20</f>
        <v>2300</v>
      </c>
      <c r="G20" s="11">
        <f t="shared" si="0"/>
        <v>-2300</v>
      </c>
      <c r="H20" s="12">
        <f>H19+G20+F20</f>
        <v>3184.4159999999993</v>
      </c>
      <c r="I20" s="18" t="s">
        <v>49</v>
      </c>
    </row>
    <row r="21" spans="1:9" ht="16.5" customHeight="1">
      <c r="A21" s="13">
        <v>20</v>
      </c>
      <c r="B21" s="23" t="s">
        <v>41</v>
      </c>
      <c r="C21" s="24">
        <v>7000</v>
      </c>
      <c r="D21" s="25"/>
      <c r="E21" s="26">
        <v>0.04</v>
      </c>
      <c r="F21" s="8">
        <f>C21*E21</f>
        <v>280</v>
      </c>
      <c r="G21" s="11">
        <f t="shared" si="0"/>
        <v>-280</v>
      </c>
      <c r="H21" s="12">
        <f>H20+G21+F21</f>
        <v>3184.4159999999993</v>
      </c>
      <c r="I21" s="18" t="s">
        <v>50</v>
      </c>
    </row>
    <row r="22" spans="1:9" ht="16.5" customHeight="1">
      <c r="A22" s="13">
        <v>21</v>
      </c>
      <c r="B22" s="23" t="s">
        <v>27</v>
      </c>
      <c r="C22" s="24">
        <v>1</v>
      </c>
      <c r="D22" s="25" t="s">
        <v>35</v>
      </c>
      <c r="E22" s="26">
        <v>3320</v>
      </c>
      <c r="F22" s="8"/>
      <c r="G22" s="11">
        <f t="shared" si="0"/>
        <v>-3320</v>
      </c>
      <c r="H22" s="12">
        <f>H21+G22+F22</f>
        <v>-135.58400000000074</v>
      </c>
      <c r="I22" s="18" t="s">
        <v>28</v>
      </c>
    </row>
    <row r="23" spans="1:9" ht="16.5" customHeight="1">
      <c r="A23" s="13">
        <v>22</v>
      </c>
      <c r="B23" s="23" t="s">
        <v>11</v>
      </c>
      <c r="C23" s="24">
        <v>1</v>
      </c>
      <c r="D23" s="25" t="s">
        <v>35</v>
      </c>
      <c r="E23" s="26">
        <v>1000</v>
      </c>
      <c r="F23" s="9"/>
      <c r="G23" s="11">
        <f t="shared" si="0"/>
        <v>-1000</v>
      </c>
      <c r="H23" s="12">
        <f t="shared" si="1"/>
        <v>-1135.5840000000007</v>
      </c>
      <c r="I23" s="18"/>
    </row>
    <row r="24" spans="1:9" ht="16.5" customHeight="1">
      <c r="A24" s="13">
        <v>23</v>
      </c>
      <c r="B24" s="62" t="s">
        <v>47</v>
      </c>
      <c r="C24" s="24">
        <v>1</v>
      </c>
      <c r="D24" s="25"/>
      <c r="E24" s="26">
        <v>1135.58</v>
      </c>
      <c r="F24" s="8">
        <f>C24*E24</f>
        <v>1135.58</v>
      </c>
      <c r="G24" s="11"/>
      <c r="H24" s="12">
        <f>H23+F24</f>
        <v>-0.004000000000814907</v>
      </c>
      <c r="I24" s="18"/>
    </row>
    <row r="25" spans="1:9" ht="9" customHeight="1">
      <c r="A25" s="13"/>
      <c r="B25" s="16"/>
      <c r="C25" s="18"/>
      <c r="D25" s="18"/>
      <c r="E25" s="19"/>
      <c r="F25" s="9"/>
      <c r="G25" s="11"/>
      <c r="H25" s="12"/>
      <c r="I25" s="18"/>
    </row>
    <row r="26" spans="1:9" ht="25.5" customHeight="1">
      <c r="A26" s="13"/>
      <c r="B26" s="16"/>
      <c r="C26" s="18"/>
      <c r="D26" s="18"/>
      <c r="E26" s="19"/>
      <c r="F26" s="8">
        <f>SUM(F2:F25)</f>
        <v>29056.58</v>
      </c>
      <c r="G26" s="11">
        <f>SUM(G2:G25)</f>
        <v>-29056.584000000003</v>
      </c>
      <c r="H26" s="12">
        <f>H24</f>
        <v>-0.004000000000814907</v>
      </c>
      <c r="I26" s="18" t="s">
        <v>37</v>
      </c>
    </row>
    <row r="27" spans="1:9" ht="14.25">
      <c r="A27" s="2"/>
      <c r="B27" s="3"/>
      <c r="C27" s="4"/>
      <c r="D27" s="4"/>
      <c r="E27" s="5"/>
      <c r="F27" s="5"/>
      <c r="G27" s="5"/>
      <c r="H27" s="6"/>
      <c r="I27" s="4"/>
    </row>
    <row r="28" ht="14.25">
      <c r="F28" s="20"/>
    </row>
  </sheetData>
  <sheetProtection/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3"/>
  <headerFooter>
    <oddHeader>&amp;C&amp;F</oddHeader>
    <oddFooter>&amp;L&amp;A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B18" sqref="B18:B22"/>
    </sheetView>
  </sheetViews>
  <sheetFormatPr defaultColWidth="9.140625" defaultRowHeight="15"/>
  <cols>
    <col min="1" max="1" width="3.7109375" style="43" bestFit="1" customWidth="1"/>
    <col min="2" max="2" width="23.140625" style="43" customWidth="1"/>
    <col min="3" max="3" width="5.28125" style="43" bestFit="1" customWidth="1"/>
    <col min="4" max="4" width="2.8515625" style="43" bestFit="1" customWidth="1"/>
    <col min="5" max="5" width="8.421875" style="43" bestFit="1" customWidth="1"/>
    <col min="6" max="6" width="10.8515625" style="43" bestFit="1" customWidth="1"/>
    <col min="7" max="7" width="10.28125" style="43" bestFit="1" customWidth="1"/>
    <col min="8" max="8" width="12.28125" style="43" bestFit="1" customWidth="1"/>
    <col min="9" max="9" width="11.00390625" style="43" bestFit="1" customWidth="1"/>
    <col min="10" max="10" width="13.140625" style="43" bestFit="1" customWidth="1"/>
    <col min="11" max="11" width="10.28125" style="43" bestFit="1" customWidth="1"/>
    <col min="12" max="12" width="12.28125" style="43" bestFit="1" customWidth="1"/>
    <col min="13" max="13" width="15.28125" style="43" bestFit="1" customWidth="1"/>
    <col min="14" max="16384" width="9.140625" style="43" customWidth="1"/>
  </cols>
  <sheetData>
    <row r="1" spans="1:13" s="30" customFormat="1" ht="21">
      <c r="A1" s="29" t="s">
        <v>0</v>
      </c>
      <c r="B1" s="29" t="s">
        <v>1</v>
      </c>
      <c r="C1" s="29"/>
      <c r="D1" s="29"/>
      <c r="E1" s="64" t="s">
        <v>31</v>
      </c>
      <c r="F1" s="65"/>
      <c r="G1" s="64" t="s">
        <v>44</v>
      </c>
      <c r="H1" s="65"/>
      <c r="I1" s="64" t="s">
        <v>45</v>
      </c>
      <c r="J1" s="65"/>
      <c r="K1" s="64" t="s">
        <v>32</v>
      </c>
      <c r="L1" s="65"/>
      <c r="M1" s="29" t="s">
        <v>4</v>
      </c>
    </row>
    <row r="2" spans="1:13" s="30" customFormat="1" ht="10.5">
      <c r="A2" s="29"/>
      <c r="B2" s="31">
        <v>30.126</v>
      </c>
      <c r="C2" s="29"/>
      <c r="D2" s="29"/>
      <c r="E2" s="29" t="s">
        <v>42</v>
      </c>
      <c r="F2" s="29" t="s">
        <v>43</v>
      </c>
      <c r="G2" s="29" t="s">
        <v>42</v>
      </c>
      <c r="H2" s="29" t="s">
        <v>43</v>
      </c>
      <c r="I2" s="29" t="s">
        <v>42</v>
      </c>
      <c r="J2" s="29" t="s">
        <v>43</v>
      </c>
      <c r="K2" s="29" t="s">
        <v>42</v>
      </c>
      <c r="L2" s="29" t="s">
        <v>43</v>
      </c>
      <c r="M2" s="29"/>
    </row>
    <row r="3" spans="1:13" ht="16.5" customHeight="1">
      <c r="A3" s="32">
        <v>1</v>
      </c>
      <c r="B3" s="33" t="s">
        <v>5</v>
      </c>
      <c r="C3" s="34">
        <v>165</v>
      </c>
      <c r="D3" s="34" t="s">
        <v>35</v>
      </c>
      <c r="E3" s="35">
        <v>10</v>
      </c>
      <c r="F3" s="36">
        <f>E3*$B$2</f>
        <v>301.26</v>
      </c>
      <c r="G3" s="37">
        <f>C3*E3</f>
        <v>1650</v>
      </c>
      <c r="H3" s="38">
        <f>G3*$B$2</f>
        <v>49707.9</v>
      </c>
      <c r="I3" s="39"/>
      <c r="J3" s="40">
        <f>I3*$B$2</f>
        <v>0</v>
      </c>
      <c r="K3" s="41">
        <f>G3+I3</f>
        <v>1650</v>
      </c>
      <c r="L3" s="42">
        <f>K3*$B$2</f>
        <v>49707.9</v>
      </c>
      <c r="M3" s="34" t="s">
        <v>6</v>
      </c>
    </row>
    <row r="4" spans="1:13" ht="16.5" customHeight="1">
      <c r="A4" s="32">
        <v>2</v>
      </c>
      <c r="B4" s="33" t="s">
        <v>7</v>
      </c>
      <c r="C4" s="34">
        <v>165</v>
      </c>
      <c r="D4" s="34" t="s">
        <v>35</v>
      </c>
      <c r="E4" s="35">
        <v>4</v>
      </c>
      <c r="F4" s="36">
        <f aca="true" t="shared" si="0" ref="F4:F25">E4*$B$2</f>
        <v>120.504</v>
      </c>
      <c r="G4" s="37"/>
      <c r="H4" s="38"/>
      <c r="I4" s="39">
        <f>C4*E4*-1</f>
        <v>-660</v>
      </c>
      <c r="J4" s="40">
        <f aca="true" t="shared" si="1" ref="J4:J27">I4*$B$2</f>
        <v>-19883.16</v>
      </c>
      <c r="K4" s="41">
        <f>K3+I4</f>
        <v>990</v>
      </c>
      <c r="L4" s="42">
        <f aca="true" t="shared" si="2" ref="L4:L27">K4*$B$2</f>
        <v>29824.74</v>
      </c>
      <c r="M4" s="34" t="s">
        <v>8</v>
      </c>
    </row>
    <row r="5" spans="1:13" ht="16.5" customHeight="1">
      <c r="A5" s="32">
        <v>3</v>
      </c>
      <c r="B5" s="33" t="s">
        <v>9</v>
      </c>
      <c r="C5" s="34">
        <v>132</v>
      </c>
      <c r="D5" s="34" t="s">
        <v>35</v>
      </c>
      <c r="E5" s="35">
        <v>6</v>
      </c>
      <c r="F5" s="36">
        <f t="shared" si="0"/>
        <v>180.756</v>
      </c>
      <c r="G5" s="37"/>
      <c r="H5" s="38"/>
      <c r="I5" s="39">
        <f>C5*E5*-1</f>
        <v>-792</v>
      </c>
      <c r="J5" s="40">
        <f t="shared" si="1"/>
        <v>-23859.792</v>
      </c>
      <c r="K5" s="41">
        <f>K4+I5</f>
        <v>198</v>
      </c>
      <c r="L5" s="42">
        <f t="shared" si="2"/>
        <v>5964.948</v>
      </c>
      <c r="M5" s="34" t="s">
        <v>10</v>
      </c>
    </row>
    <row r="6" spans="1:13" ht="16.5" customHeight="1">
      <c r="A6" s="32">
        <v>4</v>
      </c>
      <c r="B6" s="33" t="s">
        <v>12</v>
      </c>
      <c r="C6" s="44">
        <v>1</v>
      </c>
      <c r="D6" s="34" t="s">
        <v>35</v>
      </c>
      <c r="E6" s="45">
        <v>70</v>
      </c>
      <c r="F6" s="36">
        <f t="shared" si="0"/>
        <v>2108.82</v>
      </c>
      <c r="G6" s="37"/>
      <c r="H6" s="38"/>
      <c r="I6" s="39">
        <f>C6*E6*-1</f>
        <v>-70</v>
      </c>
      <c r="J6" s="40">
        <f t="shared" si="1"/>
        <v>-2108.82</v>
      </c>
      <c r="K6" s="41">
        <f>K5+I6</f>
        <v>128</v>
      </c>
      <c r="L6" s="42">
        <f t="shared" si="2"/>
        <v>3856.128</v>
      </c>
      <c r="M6" s="44"/>
    </row>
    <row r="7" spans="1:13" ht="16.5" customHeight="1">
      <c r="A7" s="32">
        <v>5</v>
      </c>
      <c r="B7" s="33" t="s">
        <v>30</v>
      </c>
      <c r="C7" s="44">
        <v>108</v>
      </c>
      <c r="D7" s="34" t="s">
        <v>35</v>
      </c>
      <c r="E7" s="45">
        <v>200</v>
      </c>
      <c r="F7" s="36">
        <f t="shared" si="0"/>
        <v>6025.2</v>
      </c>
      <c r="G7" s="37">
        <f>C7*E7</f>
        <v>21600</v>
      </c>
      <c r="H7" s="38">
        <f>G7*$B$2</f>
        <v>650721.6</v>
      </c>
      <c r="I7" s="46"/>
      <c r="J7" s="40"/>
      <c r="K7" s="41">
        <f>G7+K6</f>
        <v>21728</v>
      </c>
      <c r="L7" s="42">
        <f t="shared" si="2"/>
        <v>654577.728</v>
      </c>
      <c r="M7" s="44"/>
    </row>
    <row r="8" spans="1:13" ht="16.5" customHeight="1">
      <c r="A8" s="32">
        <v>6</v>
      </c>
      <c r="B8" s="33" t="s">
        <v>13</v>
      </c>
      <c r="C8" s="44">
        <v>2</v>
      </c>
      <c r="D8" s="34" t="s">
        <v>35</v>
      </c>
      <c r="E8" s="45">
        <v>155</v>
      </c>
      <c r="F8" s="36">
        <f t="shared" si="0"/>
        <v>4669.53</v>
      </c>
      <c r="G8" s="47"/>
      <c r="H8" s="38"/>
      <c r="I8" s="39">
        <f>C8*E8*-1</f>
        <v>-310</v>
      </c>
      <c r="J8" s="40">
        <f t="shared" si="1"/>
        <v>-9339.06</v>
      </c>
      <c r="K8" s="41">
        <f>K7+I8</f>
        <v>21418</v>
      </c>
      <c r="L8" s="42">
        <f t="shared" si="2"/>
        <v>645238.6680000001</v>
      </c>
      <c r="M8" s="44" t="s">
        <v>48</v>
      </c>
    </row>
    <row r="9" spans="1:13" ht="16.5" customHeight="1">
      <c r="A9" s="32">
        <v>7</v>
      </c>
      <c r="B9" s="33" t="s">
        <v>14</v>
      </c>
      <c r="C9" s="44">
        <v>18</v>
      </c>
      <c r="D9" s="34" t="s">
        <v>35</v>
      </c>
      <c r="E9" s="45">
        <f>I9/C9*-1</f>
        <v>8.333333333333334</v>
      </c>
      <c r="F9" s="36">
        <f t="shared" si="0"/>
        <v>251.05000000000004</v>
      </c>
      <c r="G9" s="47"/>
      <c r="H9" s="38"/>
      <c r="I9" s="46">
        <v>-150</v>
      </c>
      <c r="J9" s="40">
        <f t="shared" si="1"/>
        <v>-4518.900000000001</v>
      </c>
      <c r="K9" s="41">
        <f aca="true" t="shared" si="3" ref="K9:K20">K8+I9</f>
        <v>21268</v>
      </c>
      <c r="L9" s="42">
        <f t="shared" si="2"/>
        <v>640719.768</v>
      </c>
      <c r="M9" s="44"/>
    </row>
    <row r="10" spans="1:13" ht="16.5" customHeight="1">
      <c r="A10" s="48">
        <v>8</v>
      </c>
      <c r="B10" s="49" t="s">
        <v>15</v>
      </c>
      <c r="C10" s="50">
        <v>2</v>
      </c>
      <c r="D10" s="51" t="s">
        <v>35</v>
      </c>
      <c r="E10" s="52">
        <v>100</v>
      </c>
      <c r="F10" s="36">
        <f t="shared" si="0"/>
        <v>3012.6</v>
      </c>
      <c r="G10" s="53"/>
      <c r="H10" s="38"/>
      <c r="I10" s="46">
        <f aca="true" t="shared" si="4" ref="I10:I24">C10*E10*-1</f>
        <v>-200</v>
      </c>
      <c r="J10" s="40">
        <f t="shared" si="1"/>
        <v>-6025.2</v>
      </c>
      <c r="K10" s="41">
        <f t="shared" si="3"/>
        <v>21068</v>
      </c>
      <c r="L10" s="42">
        <f t="shared" si="2"/>
        <v>634694.568</v>
      </c>
      <c r="M10" s="34" t="s">
        <v>16</v>
      </c>
    </row>
    <row r="11" spans="1:13" ht="16.5" customHeight="1">
      <c r="A11" s="32">
        <v>9</v>
      </c>
      <c r="B11" s="49" t="s">
        <v>29</v>
      </c>
      <c r="C11" s="50">
        <v>17504</v>
      </c>
      <c r="D11" s="51" t="s">
        <v>36</v>
      </c>
      <c r="E11" s="54">
        <v>0.896</v>
      </c>
      <c r="F11" s="36">
        <f t="shared" si="0"/>
        <v>26.992896000000002</v>
      </c>
      <c r="G11" s="47"/>
      <c r="H11" s="38"/>
      <c r="I11" s="46">
        <f t="shared" si="4"/>
        <v>-15683.584</v>
      </c>
      <c r="J11" s="40">
        <f t="shared" si="1"/>
        <v>-472483.65158400004</v>
      </c>
      <c r="K11" s="41">
        <f t="shared" si="3"/>
        <v>5384.415999999999</v>
      </c>
      <c r="L11" s="42">
        <f t="shared" si="2"/>
        <v>162210.916416</v>
      </c>
      <c r="M11" s="44"/>
    </row>
    <row r="12" spans="1:13" ht="16.5" customHeight="1">
      <c r="A12" s="32">
        <v>10</v>
      </c>
      <c r="B12" s="49" t="s">
        <v>26</v>
      </c>
      <c r="C12" s="50">
        <f>850*3</f>
        <v>2550</v>
      </c>
      <c r="D12" s="51" t="s">
        <v>35</v>
      </c>
      <c r="E12" s="52">
        <v>0.82</v>
      </c>
      <c r="F12" s="36">
        <f t="shared" si="0"/>
        <v>24.703319999999998</v>
      </c>
      <c r="G12" s="47">
        <f>C12*E12</f>
        <v>2091</v>
      </c>
      <c r="H12" s="38">
        <f>G12*$B$2</f>
        <v>62993.466</v>
      </c>
      <c r="I12" s="46">
        <f t="shared" si="4"/>
        <v>-2091</v>
      </c>
      <c r="J12" s="40">
        <f t="shared" si="1"/>
        <v>-62993.466</v>
      </c>
      <c r="K12" s="41">
        <f>K11+I12+G12</f>
        <v>5384.415999999999</v>
      </c>
      <c r="L12" s="42">
        <f t="shared" si="2"/>
        <v>162210.916416</v>
      </c>
      <c r="M12" s="44" t="s">
        <v>33</v>
      </c>
    </row>
    <row r="13" spans="1:13" ht="16.5" customHeight="1">
      <c r="A13" s="32">
        <v>11</v>
      </c>
      <c r="B13" s="49" t="s">
        <v>17</v>
      </c>
      <c r="C13" s="50">
        <v>1</v>
      </c>
      <c r="D13" s="51" t="s">
        <v>35</v>
      </c>
      <c r="E13" s="52">
        <v>200</v>
      </c>
      <c r="F13" s="36">
        <f t="shared" si="0"/>
        <v>6025.2</v>
      </c>
      <c r="G13" s="47"/>
      <c r="H13" s="38"/>
      <c r="I13" s="46">
        <f t="shared" si="4"/>
        <v>-200</v>
      </c>
      <c r="J13" s="40">
        <f t="shared" si="1"/>
        <v>-6025.2</v>
      </c>
      <c r="K13" s="41">
        <f t="shared" si="3"/>
        <v>5184.415999999999</v>
      </c>
      <c r="L13" s="42">
        <f t="shared" si="2"/>
        <v>156185.71641599998</v>
      </c>
      <c r="M13" s="44"/>
    </row>
    <row r="14" spans="1:13" ht="16.5" customHeight="1">
      <c r="A14" s="32">
        <v>12</v>
      </c>
      <c r="B14" s="49" t="s">
        <v>18</v>
      </c>
      <c r="C14" s="50">
        <v>1</v>
      </c>
      <c r="D14" s="51" t="s">
        <v>35</v>
      </c>
      <c r="E14" s="52">
        <v>200</v>
      </c>
      <c r="F14" s="36">
        <f t="shared" si="0"/>
        <v>6025.2</v>
      </c>
      <c r="G14" s="47"/>
      <c r="H14" s="38"/>
      <c r="I14" s="46">
        <f t="shared" si="4"/>
        <v>-200</v>
      </c>
      <c r="J14" s="40">
        <f t="shared" si="1"/>
        <v>-6025.2</v>
      </c>
      <c r="K14" s="41">
        <f t="shared" si="3"/>
        <v>4984.415999999999</v>
      </c>
      <c r="L14" s="42">
        <f t="shared" si="2"/>
        <v>150160.51641599997</v>
      </c>
      <c r="M14" s="44" t="s">
        <v>19</v>
      </c>
    </row>
    <row r="15" spans="1:13" ht="16.5" customHeight="1">
      <c r="A15" s="32">
        <v>13</v>
      </c>
      <c r="B15" s="49" t="s">
        <v>20</v>
      </c>
      <c r="C15" s="50">
        <v>2</v>
      </c>
      <c r="D15" s="51" t="s">
        <v>35</v>
      </c>
      <c r="E15" s="52">
        <v>150</v>
      </c>
      <c r="F15" s="36">
        <f t="shared" si="0"/>
        <v>4518.900000000001</v>
      </c>
      <c r="G15" s="47"/>
      <c r="H15" s="38"/>
      <c r="I15" s="46">
        <f t="shared" si="4"/>
        <v>-300</v>
      </c>
      <c r="J15" s="40">
        <f t="shared" si="1"/>
        <v>-9037.800000000001</v>
      </c>
      <c r="K15" s="41">
        <f t="shared" si="3"/>
        <v>4684.415999999999</v>
      </c>
      <c r="L15" s="42">
        <f t="shared" si="2"/>
        <v>141122.71641599998</v>
      </c>
      <c r="M15" s="44"/>
    </row>
    <row r="16" spans="1:13" ht="16.5" customHeight="1">
      <c r="A16" s="32">
        <v>14</v>
      </c>
      <c r="B16" s="49" t="s">
        <v>21</v>
      </c>
      <c r="C16" s="50">
        <v>1</v>
      </c>
      <c r="D16" s="51" t="s">
        <v>35</v>
      </c>
      <c r="E16" s="52">
        <v>100</v>
      </c>
      <c r="F16" s="36">
        <f t="shared" si="0"/>
        <v>3012.6</v>
      </c>
      <c r="G16" s="47"/>
      <c r="H16" s="38"/>
      <c r="I16" s="46">
        <f t="shared" si="4"/>
        <v>-100</v>
      </c>
      <c r="J16" s="40">
        <f t="shared" si="1"/>
        <v>-3012.6</v>
      </c>
      <c r="K16" s="41">
        <f t="shared" si="3"/>
        <v>4584.415999999999</v>
      </c>
      <c r="L16" s="42">
        <f t="shared" si="2"/>
        <v>138110.11641599998</v>
      </c>
      <c r="M16" s="44" t="s">
        <v>22</v>
      </c>
    </row>
    <row r="17" spans="1:13" ht="16.5" customHeight="1">
      <c r="A17" s="32">
        <v>15</v>
      </c>
      <c r="B17" s="49" t="s">
        <v>23</v>
      </c>
      <c r="C17" s="50">
        <v>1</v>
      </c>
      <c r="D17" s="51" t="s">
        <v>35</v>
      </c>
      <c r="E17" s="52">
        <v>1000</v>
      </c>
      <c r="F17" s="36">
        <f t="shared" si="0"/>
        <v>30126</v>
      </c>
      <c r="G17" s="47"/>
      <c r="H17" s="38"/>
      <c r="I17" s="46">
        <f t="shared" si="4"/>
        <v>-1000</v>
      </c>
      <c r="J17" s="40">
        <f t="shared" si="1"/>
        <v>-30126</v>
      </c>
      <c r="K17" s="41">
        <f t="shared" si="3"/>
        <v>3584.4159999999993</v>
      </c>
      <c r="L17" s="42">
        <f t="shared" si="2"/>
        <v>107984.11641599998</v>
      </c>
      <c r="M17" s="44" t="s">
        <v>24</v>
      </c>
    </row>
    <row r="18" spans="1:13" ht="16.5" customHeight="1">
      <c r="A18" s="32">
        <v>16</v>
      </c>
      <c r="B18" s="49" t="s">
        <v>34</v>
      </c>
      <c r="C18" s="50">
        <v>1</v>
      </c>
      <c r="D18" s="51" t="s">
        <v>35</v>
      </c>
      <c r="E18" s="52">
        <v>200</v>
      </c>
      <c r="F18" s="36">
        <f t="shared" si="0"/>
        <v>6025.2</v>
      </c>
      <c r="G18" s="47"/>
      <c r="H18" s="38"/>
      <c r="I18" s="46">
        <f t="shared" si="4"/>
        <v>-200</v>
      </c>
      <c r="J18" s="40">
        <f t="shared" si="1"/>
        <v>-6025.2</v>
      </c>
      <c r="K18" s="41">
        <f t="shared" si="3"/>
        <v>3384.4159999999993</v>
      </c>
      <c r="L18" s="42">
        <f t="shared" si="2"/>
        <v>101958.91641599998</v>
      </c>
      <c r="M18" s="44" t="s">
        <v>25</v>
      </c>
    </row>
    <row r="19" spans="1:13" ht="16.5" customHeight="1">
      <c r="A19" s="32">
        <v>17</v>
      </c>
      <c r="B19" s="49" t="s">
        <v>38</v>
      </c>
      <c r="C19" s="50">
        <v>1</v>
      </c>
      <c r="D19" s="51" t="s">
        <v>35</v>
      </c>
      <c r="E19" s="52">
        <v>150</v>
      </c>
      <c r="F19" s="36">
        <f t="shared" si="0"/>
        <v>4518.900000000001</v>
      </c>
      <c r="G19" s="47"/>
      <c r="H19" s="38"/>
      <c r="I19" s="46">
        <f t="shared" si="4"/>
        <v>-150</v>
      </c>
      <c r="J19" s="40">
        <f t="shared" si="1"/>
        <v>-4518.900000000001</v>
      </c>
      <c r="K19" s="41">
        <f t="shared" si="3"/>
        <v>3234.4159999999993</v>
      </c>
      <c r="L19" s="42">
        <f t="shared" si="2"/>
        <v>97440.01641599998</v>
      </c>
      <c r="M19" s="44" t="s">
        <v>25</v>
      </c>
    </row>
    <row r="20" spans="1:13" ht="16.5" customHeight="1">
      <c r="A20" s="32">
        <v>18</v>
      </c>
      <c r="B20" s="49" t="s">
        <v>39</v>
      </c>
      <c r="C20" s="50">
        <v>1</v>
      </c>
      <c r="D20" s="51"/>
      <c r="E20" s="52">
        <v>50</v>
      </c>
      <c r="F20" s="36">
        <f t="shared" si="0"/>
        <v>1506.3</v>
      </c>
      <c r="G20" s="47"/>
      <c r="H20" s="38"/>
      <c r="I20" s="46">
        <f t="shared" si="4"/>
        <v>-50</v>
      </c>
      <c r="J20" s="40">
        <f t="shared" si="1"/>
        <v>-1506.3</v>
      </c>
      <c r="K20" s="41">
        <f t="shared" si="3"/>
        <v>3184.4159999999993</v>
      </c>
      <c r="L20" s="42">
        <f t="shared" si="2"/>
        <v>95933.71641599998</v>
      </c>
      <c r="M20" s="44"/>
    </row>
    <row r="21" spans="1:13" ht="16.5" customHeight="1">
      <c r="A21" s="32">
        <v>19</v>
      </c>
      <c r="B21" s="49" t="s">
        <v>40</v>
      </c>
      <c r="C21" s="50">
        <v>11500</v>
      </c>
      <c r="D21" s="51"/>
      <c r="E21" s="52">
        <v>0.2</v>
      </c>
      <c r="F21" s="36">
        <f t="shared" si="0"/>
        <v>6.025200000000001</v>
      </c>
      <c r="G21" s="47">
        <f>C21*E21</f>
        <v>2300</v>
      </c>
      <c r="H21" s="38">
        <f>G21*$B$2</f>
        <v>69289.8</v>
      </c>
      <c r="I21" s="46">
        <f t="shared" si="4"/>
        <v>-2300</v>
      </c>
      <c r="J21" s="40">
        <f t="shared" si="1"/>
        <v>-69289.8</v>
      </c>
      <c r="K21" s="41">
        <f>K20+I21+G21</f>
        <v>3184.4159999999993</v>
      </c>
      <c r="L21" s="42">
        <f t="shared" si="2"/>
        <v>95933.71641599998</v>
      </c>
      <c r="M21" s="44" t="s">
        <v>49</v>
      </c>
    </row>
    <row r="22" spans="1:13" ht="16.5" customHeight="1">
      <c r="A22" s="32">
        <v>20</v>
      </c>
      <c r="B22" s="49" t="s">
        <v>41</v>
      </c>
      <c r="C22" s="50">
        <v>7000</v>
      </c>
      <c r="D22" s="51"/>
      <c r="E22" s="52">
        <v>0.04</v>
      </c>
      <c r="F22" s="36">
        <f t="shared" si="0"/>
        <v>1.2050400000000001</v>
      </c>
      <c r="G22" s="47">
        <f>C22*E22</f>
        <v>280</v>
      </c>
      <c r="H22" s="38">
        <f>G22*$B$2</f>
        <v>8435.28</v>
      </c>
      <c r="I22" s="46">
        <f t="shared" si="4"/>
        <v>-280</v>
      </c>
      <c r="J22" s="40">
        <f t="shared" si="1"/>
        <v>-8435.28</v>
      </c>
      <c r="K22" s="41">
        <f>K21+I22+G22</f>
        <v>3184.4159999999993</v>
      </c>
      <c r="L22" s="42">
        <f t="shared" si="2"/>
        <v>95933.71641599998</v>
      </c>
      <c r="M22" s="44" t="s">
        <v>50</v>
      </c>
    </row>
    <row r="23" spans="1:13" ht="16.5" customHeight="1">
      <c r="A23" s="32">
        <v>21</v>
      </c>
      <c r="B23" s="49" t="s">
        <v>27</v>
      </c>
      <c r="C23" s="50">
        <v>1</v>
      </c>
      <c r="D23" s="51" t="s">
        <v>35</v>
      </c>
      <c r="E23" s="52">
        <v>3320</v>
      </c>
      <c r="F23" s="36">
        <f t="shared" si="0"/>
        <v>100018.32</v>
      </c>
      <c r="G23" s="47"/>
      <c r="H23" s="38"/>
      <c r="I23" s="46">
        <f t="shared" si="4"/>
        <v>-3320</v>
      </c>
      <c r="J23" s="40">
        <f t="shared" si="1"/>
        <v>-100018.32</v>
      </c>
      <c r="K23" s="41">
        <f>K22+I23+G23</f>
        <v>-135.58400000000074</v>
      </c>
      <c r="L23" s="42">
        <f t="shared" si="2"/>
        <v>-4084.6035840000227</v>
      </c>
      <c r="M23" s="44" t="s">
        <v>28</v>
      </c>
    </row>
    <row r="24" spans="1:13" ht="16.5" customHeight="1">
      <c r="A24" s="32">
        <v>22</v>
      </c>
      <c r="B24" s="49" t="s">
        <v>11</v>
      </c>
      <c r="C24" s="50">
        <v>1</v>
      </c>
      <c r="D24" s="51" t="s">
        <v>35</v>
      </c>
      <c r="E24" s="52">
        <v>1000</v>
      </c>
      <c r="F24" s="36">
        <f t="shared" si="0"/>
        <v>30126</v>
      </c>
      <c r="G24" s="55"/>
      <c r="H24" s="38"/>
      <c r="I24" s="46">
        <f t="shared" si="4"/>
        <v>-1000</v>
      </c>
      <c r="J24" s="40">
        <f t="shared" si="1"/>
        <v>-30126</v>
      </c>
      <c r="K24" s="41">
        <f>K23+I24+G24</f>
        <v>-1135.5840000000007</v>
      </c>
      <c r="L24" s="42">
        <f t="shared" si="2"/>
        <v>-34210.603584000026</v>
      </c>
      <c r="M24" s="44"/>
    </row>
    <row r="25" spans="1:13" ht="16.5" customHeight="1">
      <c r="A25" s="32">
        <v>23</v>
      </c>
      <c r="B25" s="63" t="s">
        <v>47</v>
      </c>
      <c r="C25" s="50">
        <v>1</v>
      </c>
      <c r="D25" s="51"/>
      <c r="E25" s="52">
        <f>K24*-1</f>
        <v>1135.5840000000007</v>
      </c>
      <c r="F25" s="36">
        <f t="shared" si="0"/>
        <v>34210.603584000026</v>
      </c>
      <c r="G25" s="47">
        <f>C25*E25</f>
        <v>1135.5840000000007</v>
      </c>
      <c r="H25" s="38">
        <f>G25*$B$2</f>
        <v>34210.603584000026</v>
      </c>
      <c r="I25" s="46"/>
      <c r="J25" s="40"/>
      <c r="K25" s="41">
        <f>K24+G25</f>
        <v>0</v>
      </c>
      <c r="L25" s="42"/>
      <c r="M25" s="44"/>
    </row>
    <row r="26" spans="1:13" ht="9" customHeight="1">
      <c r="A26" s="32"/>
      <c r="B26" s="34"/>
      <c r="C26" s="44"/>
      <c r="D26" s="44"/>
      <c r="E26" s="45"/>
      <c r="F26" s="45"/>
      <c r="G26" s="55"/>
      <c r="H26" s="38"/>
      <c r="I26" s="46"/>
      <c r="J26" s="40"/>
      <c r="K26" s="41"/>
      <c r="L26" s="42"/>
      <c r="M26" s="44"/>
    </row>
    <row r="27" spans="1:13" ht="25.5" customHeight="1">
      <c r="A27" s="32"/>
      <c r="B27" s="61" t="s">
        <v>46</v>
      </c>
      <c r="C27" s="44"/>
      <c r="D27" s="44"/>
      <c r="E27" s="45"/>
      <c r="F27" s="45"/>
      <c r="G27" s="47">
        <f>SUM(G3:G25)</f>
        <v>29056.584000000003</v>
      </c>
      <c r="H27" s="38">
        <f>G27*$B$2</f>
        <v>875358.6495840001</v>
      </c>
      <c r="I27" s="46">
        <f>SUM(I3:I25)</f>
        <v>-29056.584000000003</v>
      </c>
      <c r="J27" s="40">
        <f t="shared" si="1"/>
        <v>-875358.6495840001</v>
      </c>
      <c r="K27" s="41">
        <f>K25</f>
        <v>0</v>
      </c>
      <c r="L27" s="42">
        <f t="shared" si="2"/>
        <v>0</v>
      </c>
      <c r="M27" s="55" t="s">
        <v>37</v>
      </c>
    </row>
    <row r="28" spans="1:13" ht="10.5">
      <c r="A28" s="56"/>
      <c r="B28" s="57"/>
      <c r="C28" s="58"/>
      <c r="D28" s="58"/>
      <c r="E28" s="59"/>
      <c r="F28" s="59"/>
      <c r="G28" s="59"/>
      <c r="H28" s="59"/>
      <c r="I28" s="59"/>
      <c r="J28" s="59"/>
      <c r="K28" s="60"/>
      <c r="L28" s="60"/>
      <c r="M28" s="58"/>
    </row>
  </sheetData>
  <sheetProtection/>
  <mergeCells count="4">
    <mergeCell ref="E1:F1"/>
    <mergeCell ref="G1:H1"/>
    <mergeCell ref="I1:J1"/>
    <mergeCell ref="K1:L1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3"/>
  <headerFooter>
    <oddHeader>&amp;C&amp;F</oddHeader>
    <oddFooter>&amp;L&amp;A&amp;R&amp;D/&amp;T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</dc:creator>
  <cp:keywords/>
  <dc:description/>
  <cp:lastModifiedBy>Ali</cp:lastModifiedBy>
  <cp:lastPrinted>2010-03-12T08:27:53Z</cp:lastPrinted>
  <dcterms:created xsi:type="dcterms:W3CDTF">2010-03-10T14:08:00Z</dcterms:created>
  <dcterms:modified xsi:type="dcterms:W3CDTF">2010-04-30T18:57:58Z</dcterms:modified>
  <cp:category/>
  <cp:version/>
  <cp:contentType/>
  <cp:contentStatus/>
</cp:coreProperties>
</file>