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0"/>
  </bookViews>
  <sheets>
    <sheet name="Pretekový plan_2012" sheetId="1" r:id="rId1"/>
    <sheet name="PP_BA_SZ-2012  (T)" sheetId="2" r:id="rId2"/>
    <sheet name="Harmonogram nas_2012" sheetId="3" r:id="rId3"/>
    <sheet name="Zber SDT" sheetId="4" r:id="rId4"/>
    <sheet name="Strat DV_CR" sheetId="5" r:id="rId5"/>
    <sheet name="Koše-lokalizácia" sheetId="6" r:id="rId6"/>
    <sheet name="Koše-čísla " sheetId="7" r:id="rId7"/>
    <sheet name="POPLATKY_2012" sheetId="8" r:id="rId8"/>
    <sheet name="Havarijná komisia" sheetId="9" r:id="rId9"/>
  </sheets>
  <definedNames/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B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číslo pre výpočet výsledkov ( číslo preteku)</t>
        </r>
      </text>
    </comment>
  </commentList>
</comments>
</file>

<file path=xl/comments3.xml><?xml version="1.0" encoding="utf-8"?>
<comments xmlns="http://schemas.openxmlformats.org/spreadsheetml/2006/main">
  <authors>
    <author>a</author>
  </authors>
  <commentList>
    <comment ref="I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oprava posun o hodinu
Google ( 505 km/ 5hod.21 min)
</t>
        </r>
      </text>
    </comment>
    <comment ref="J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oprava o hodinu skôr (google 482 km/ 4 hod. 29 min)</t>
        </r>
      </text>
    </comment>
  </commentList>
</comments>
</file>

<file path=xl/comments4.xml><?xml version="1.0" encoding="utf-8"?>
<comments xmlns="http://schemas.openxmlformats.org/spreadsheetml/2006/main">
  <authors>
    <author>a</author>
  </authors>
  <commentList>
    <comment ref="E1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výmena vodičov</t>
        </r>
      </text>
    </comment>
  </commentList>
</comments>
</file>

<file path=xl/comments8.xml><?xml version="1.0" encoding="utf-8"?>
<comments xmlns="http://schemas.openxmlformats.org/spreadsheetml/2006/main">
  <authors>
    <author>barba</author>
  </authors>
  <commentList>
    <comment ref="E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F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G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H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I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D31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E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</commentList>
</comments>
</file>

<file path=xl/sharedStrings.xml><?xml version="1.0" encoding="utf-8"?>
<sst xmlns="http://schemas.openxmlformats.org/spreadsheetml/2006/main" count="1060" uniqueCount="489">
  <si>
    <t>1.</t>
  </si>
  <si>
    <t>2.</t>
  </si>
  <si>
    <t>3.</t>
  </si>
  <si>
    <t>4.</t>
  </si>
  <si>
    <t>5.</t>
  </si>
  <si>
    <t>6.</t>
  </si>
  <si>
    <t>7.</t>
  </si>
  <si>
    <t>8.</t>
  </si>
  <si>
    <t>Jihlava</t>
  </si>
  <si>
    <t>Kladno</t>
  </si>
  <si>
    <t>Humpolec</t>
  </si>
  <si>
    <t>Gotha</t>
  </si>
  <si>
    <t>Cheb</t>
  </si>
  <si>
    <t>Velké Meziříčí</t>
  </si>
  <si>
    <t xml:space="preserve">Humpolec </t>
  </si>
  <si>
    <t>Chomutov</t>
  </si>
  <si>
    <t>P.č.</t>
  </si>
  <si>
    <t>Dátum</t>
  </si>
  <si>
    <t xml:space="preserve">zaradenie do súťaže </t>
  </si>
  <si>
    <t>miesto štartu</t>
  </si>
  <si>
    <t>Breite:</t>
  </si>
  <si>
    <t>Länge:</t>
  </si>
  <si>
    <t>D1 -exit146 východ - louka</t>
  </si>
  <si>
    <t>49.20.35</t>
  </si>
  <si>
    <t>16.02.48</t>
  </si>
  <si>
    <t>49.23.59</t>
  </si>
  <si>
    <t>15.37.23</t>
  </si>
  <si>
    <t>parkoviště</t>
  </si>
  <si>
    <t>49.31.30</t>
  </si>
  <si>
    <t>15.20.54</t>
  </si>
  <si>
    <t>Buštěhrad</t>
  </si>
  <si>
    <t>50.08.42</t>
  </si>
  <si>
    <t>14.10.28</t>
  </si>
  <si>
    <t>louka</t>
  </si>
  <si>
    <t>50.26.27</t>
  </si>
  <si>
    <t>13.23.52</t>
  </si>
  <si>
    <t>Pomezí - celnice</t>
  </si>
  <si>
    <t>50.05.16</t>
  </si>
  <si>
    <t>12.15.44</t>
  </si>
  <si>
    <t xml:space="preserve">Gotha-Süd </t>
  </si>
  <si>
    <t>50.55.26,1</t>
  </si>
  <si>
    <t>10.42.29,0</t>
  </si>
  <si>
    <t>R</t>
  </si>
  <si>
    <t>BRATISLAVA</t>
  </si>
  <si>
    <t>20/7-40/2/2</t>
  </si>
  <si>
    <t>147 -186</t>
  </si>
  <si>
    <t>MKT,GM-OZ, STH</t>
  </si>
  <si>
    <t>169-211</t>
  </si>
  <si>
    <t>20/7-60/2/3</t>
  </si>
  <si>
    <t>300-343</t>
  </si>
  <si>
    <t>MST,GM-OZ, STH</t>
  </si>
  <si>
    <t>192-235</t>
  </si>
  <si>
    <t>20/7-70/2/3</t>
  </si>
  <si>
    <t>546-593</t>
  </si>
  <si>
    <t xml:space="preserve">MDT,GM-OZ, STH </t>
  </si>
  <si>
    <t>R,MST,GM-OZ, STH</t>
  </si>
  <si>
    <t>10/5-100/2/3</t>
  </si>
  <si>
    <t xml:space="preserve">R,MDT,GM-OZ, STH </t>
  </si>
  <si>
    <t>MH</t>
  </si>
  <si>
    <t>30/7-60/2/3</t>
  </si>
  <si>
    <t xml:space="preserve">MH,GM-OZ </t>
  </si>
  <si>
    <t>skratka</t>
  </si>
  <si>
    <t>význam</t>
  </si>
  <si>
    <t>STH</t>
  </si>
  <si>
    <t>majstrovstvo OZ staré holuby</t>
  </si>
  <si>
    <t>majstrovstvo OZ mladé holuby</t>
  </si>
  <si>
    <t>majstrovstvo OZ ročné holuby</t>
  </si>
  <si>
    <t>GM-OZ</t>
  </si>
  <si>
    <t xml:space="preserve">generálne majstrovstvo OZ </t>
  </si>
  <si>
    <t>MKT</t>
  </si>
  <si>
    <t>majstrovstvo OZ krátke trate</t>
  </si>
  <si>
    <t>MST</t>
  </si>
  <si>
    <t>majstrovstvo OZ stredné trate</t>
  </si>
  <si>
    <t>MDT</t>
  </si>
  <si>
    <t>majstrovstvo OZ dlhé trate</t>
  </si>
  <si>
    <t>KP_Bochov</t>
  </si>
  <si>
    <t>30/7-40/2/2</t>
  </si>
  <si>
    <t>335-405</t>
  </si>
  <si>
    <t>393-442</t>
  </si>
  <si>
    <t>Cheb - KM</t>
  </si>
  <si>
    <t>Tachov</t>
  </si>
  <si>
    <t xml:space="preserve">Cheb  </t>
  </si>
  <si>
    <t>Zertifizierte Auflassorte ab 01. 05. 2011</t>
  </si>
  <si>
    <t>Koordinaten</t>
  </si>
  <si>
    <t>Kontaktperson</t>
  </si>
  <si>
    <t>Reg V.</t>
  </si>
  <si>
    <t xml:space="preserve">Auflassort </t>
  </si>
  <si>
    <t>Platz</t>
  </si>
  <si>
    <t>Name:</t>
  </si>
  <si>
    <t>Tel. Nr.</t>
  </si>
  <si>
    <t>Nr.</t>
  </si>
  <si>
    <t>PLZ</t>
  </si>
  <si>
    <t>Gewerbegebiet</t>
  </si>
  <si>
    <t>Jürgen Wünsche</t>
  </si>
  <si>
    <t>036254-8 52 37</t>
  </si>
  <si>
    <t xml:space="preserve">Nienburg </t>
  </si>
  <si>
    <t>Drakenburg</t>
  </si>
  <si>
    <t>52.41.16,4</t>
  </si>
  <si>
    <t>09.14.05,7</t>
  </si>
  <si>
    <t>Heinrich Behrens</t>
  </si>
  <si>
    <t>05024-3 61</t>
  </si>
  <si>
    <t>Oficiálné startovacie miesta v Nemecku 2011</t>
  </si>
  <si>
    <t>DT</t>
  </si>
  <si>
    <t>727-787</t>
  </si>
  <si>
    <t>351-412</t>
  </si>
  <si>
    <t>letiště</t>
  </si>
  <si>
    <t>49.46.58</t>
  </si>
  <si>
    <t>12.38.03</t>
  </si>
  <si>
    <t>Povolená startovní místa v České republice</t>
  </si>
  <si>
    <t>Startovní místo</t>
  </si>
  <si>
    <t>popis</t>
  </si>
  <si>
    <t>souřadnice</t>
  </si>
  <si>
    <t>telefon</t>
  </si>
  <si>
    <t>OS</t>
  </si>
  <si>
    <t>HOR</t>
  </si>
  <si>
    <t>DOM</t>
  </si>
  <si>
    <t>LID</t>
  </si>
  <si>
    <t>Menšík František</t>
  </si>
  <si>
    <t>TÁB</t>
  </si>
  <si>
    <t>KAV</t>
  </si>
  <si>
    <t>Rybáček Václav</t>
  </si>
  <si>
    <t>Ješetický Josef</t>
  </si>
  <si>
    <t>LOU</t>
  </si>
  <si>
    <t>odb. ze silnice 602 na Kosov</t>
  </si>
  <si>
    <t>Reiterman Jaroslav</t>
  </si>
  <si>
    <t>Luka Alois</t>
  </si>
  <si>
    <t>Szerencses Josef</t>
  </si>
  <si>
    <t>VYS</t>
  </si>
  <si>
    <t>Švec Václav</t>
  </si>
  <si>
    <t>Nienburg 1</t>
  </si>
  <si>
    <t>Nienburg 2</t>
  </si>
  <si>
    <t>Nienburg 3</t>
  </si>
  <si>
    <t>31.</t>
  </si>
  <si>
    <t>32.</t>
  </si>
  <si>
    <t>34.</t>
  </si>
  <si>
    <t>Západoslovenský región = BA+SE+PE+TT+NR+DS</t>
  </si>
  <si>
    <t>OZ Bratislava</t>
  </si>
  <si>
    <t>OZ Senica</t>
  </si>
  <si>
    <t>OZ Dunajská Streda</t>
  </si>
  <si>
    <t>OZ Nitra</t>
  </si>
  <si>
    <t>OZ Pezinok</t>
  </si>
  <si>
    <t>OZ Trnava</t>
  </si>
  <si>
    <t>BA</t>
  </si>
  <si>
    <t>DS</t>
  </si>
  <si>
    <t>NR</t>
  </si>
  <si>
    <t>PE</t>
  </si>
  <si>
    <t>SE</t>
  </si>
  <si>
    <t>TT</t>
  </si>
  <si>
    <t>Západoslovenský región</t>
  </si>
  <si>
    <t>por.</t>
  </si>
  <si>
    <t>OZ</t>
  </si>
  <si>
    <t>príchod auta do NS</t>
  </si>
  <si>
    <t>odchod auta z NS</t>
  </si>
  <si>
    <t xml:space="preserve">doba nakládky </t>
  </si>
  <si>
    <t>cca počet holubov</t>
  </si>
  <si>
    <t>kŕmenie a napájanie holubov</t>
  </si>
  <si>
    <t>štvrtok</t>
  </si>
  <si>
    <t>piatok</t>
  </si>
  <si>
    <t>sobota</t>
  </si>
  <si>
    <t>napájanie holubov</t>
  </si>
  <si>
    <t>SPOLU HOL.</t>
  </si>
  <si>
    <t>Doba zberu :</t>
  </si>
  <si>
    <t>číslo pr.</t>
  </si>
  <si>
    <t>dátum zač. zberu</t>
  </si>
  <si>
    <t>dátum štartu</t>
  </si>
  <si>
    <t>120/1/3</t>
  </si>
  <si>
    <t>10/4</t>
  </si>
  <si>
    <t>počet majstr.</t>
  </si>
  <si>
    <t>bodovanie</t>
  </si>
  <si>
    <t>Nienburg/Drakenburg 1</t>
  </si>
  <si>
    <t>Nienburg/Drakenburg 2</t>
  </si>
  <si>
    <t>Nienburg/Drakenburg 3</t>
  </si>
  <si>
    <t>región</t>
  </si>
  <si>
    <t>Predpokladaný zber holubov v roku 2012 na preteky organizované Západoslovenským regiónom</t>
  </si>
  <si>
    <t>Pravá strana sprievodca</t>
  </si>
  <si>
    <t>TRNAVKA NS2</t>
  </si>
  <si>
    <t>M.KOLONIA</t>
  </si>
  <si>
    <t>D.LUŽNÁ</t>
  </si>
  <si>
    <t>KRÁĹOVÁ</t>
  </si>
  <si>
    <t>Ľavá strana vodič</t>
  </si>
  <si>
    <t>BISKUPICE</t>
  </si>
  <si>
    <t>TRNAVKA NS1</t>
  </si>
  <si>
    <t>RUSOVCE</t>
  </si>
  <si>
    <t>SENEC</t>
  </si>
  <si>
    <t>LEHNICE</t>
  </si>
  <si>
    <t xml:space="preserve">SZCHPH ZO </t>
  </si>
  <si>
    <t>počet košov</t>
  </si>
  <si>
    <t>0103_Bratislava-Podunajské Biskupice</t>
  </si>
  <si>
    <t>0104_Bratislava-Rusovce</t>
  </si>
  <si>
    <t>0105_Dunajská Lužná</t>
  </si>
  <si>
    <t>0107_Kráľová pri Senci</t>
  </si>
  <si>
    <t>0108_Lehnice</t>
  </si>
  <si>
    <t>0109_Senec</t>
  </si>
  <si>
    <t>0110_Bratislava-Mierová kolonia</t>
  </si>
  <si>
    <t>SPOLU</t>
  </si>
  <si>
    <t>ZO</t>
  </si>
  <si>
    <t>Počet holubov na KT+ST+DT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</si>
  <si>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</si>
  <si>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</si>
  <si>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</si>
  <si>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</si>
  <si>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</si>
  <si>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</si>
  <si>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</si>
  <si>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</si>
  <si>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>ZO CHPH</t>
  </si>
  <si>
    <t>KOŠE_čísla</t>
  </si>
  <si>
    <t>počet pridelených košov</t>
  </si>
  <si>
    <t>ROK :</t>
  </si>
  <si>
    <t>Počty nahlásených poštových holubov na preteky od základných organizácií</t>
  </si>
  <si>
    <t>názov ZO CHPH</t>
  </si>
  <si>
    <t>počet evidovaných  chovateľov</t>
  </si>
  <si>
    <t>hlasené počty PH na preteky</t>
  </si>
  <si>
    <t>schválené počty PH na preteky</t>
  </si>
  <si>
    <t>KT_ST_DT</t>
  </si>
  <si>
    <t>Ostende</t>
  </si>
  <si>
    <t>0101_Bratislava - Trnávka</t>
  </si>
  <si>
    <t>0103_Bratislava- Podun. Biskupice</t>
  </si>
  <si>
    <t>0104_Bratislava V.- Rusovce</t>
  </si>
  <si>
    <t>0110_Bratislava-Mierová Kolónia</t>
  </si>
  <si>
    <t>OZ Bratislava _ spolu</t>
  </si>
  <si>
    <t>členské</t>
  </si>
  <si>
    <t>0107_Kráľová pri Senci_Danubia team</t>
  </si>
  <si>
    <t>0110_Bratislava-Mierová kolónia</t>
  </si>
  <si>
    <t>počet košov na KT_ST_DT</t>
  </si>
  <si>
    <t>cena za koš</t>
  </si>
  <si>
    <t>1 ks</t>
  </si>
  <si>
    <t>€</t>
  </si>
  <si>
    <t>počet kusov holubov</t>
  </si>
  <si>
    <t>Rozdiel</t>
  </si>
  <si>
    <t>0101_Bratislava-Trnávka_NS 1</t>
  </si>
  <si>
    <t>0101_Bratislava-Trnávka_NS 2</t>
  </si>
  <si>
    <t>0101_Bratislava-Trnávka_SPOLU</t>
  </si>
  <si>
    <t>Počet košov 2012</t>
  </si>
  <si>
    <t>Počet košov 2011</t>
  </si>
  <si>
    <t>0101_Bratislava-Trnávka  NS_1</t>
  </si>
  <si>
    <t>0101_Bratislava--Zálesie  NS_2</t>
  </si>
  <si>
    <t>voľné</t>
  </si>
  <si>
    <t>cena koša</t>
  </si>
  <si>
    <t>spolu úhrada</t>
  </si>
  <si>
    <t>KOŠE_úhrada za KT,ST a DT (Gotha)</t>
  </si>
  <si>
    <r>
      <t>SPOLU</t>
    </r>
    <r>
      <rPr>
        <b/>
        <vertAlign val="superscript"/>
        <sz val="9"/>
        <color indexed="12"/>
        <rFont val="Tahoma"/>
        <family val="2"/>
      </rPr>
      <t>preprava ZSR</t>
    </r>
  </si>
  <si>
    <t>cena za holuba na 1 pretek</t>
  </si>
  <si>
    <t>SPOLU  ExP</t>
  </si>
  <si>
    <t>SPOLU  InP</t>
  </si>
  <si>
    <t>SPOLU POPLATKY_2012</t>
  </si>
  <si>
    <t>4</t>
  </si>
  <si>
    <t>5</t>
  </si>
  <si>
    <t>6</t>
  </si>
  <si>
    <t>7</t>
  </si>
  <si>
    <t>8</t>
  </si>
  <si>
    <t>9</t>
  </si>
  <si>
    <t>počet kusov holubov NS 1</t>
  </si>
  <si>
    <t>počet kusov holubov NS 2</t>
  </si>
  <si>
    <t>počet kusov holubov OZ BA</t>
  </si>
  <si>
    <t>BA_NS2</t>
  </si>
  <si>
    <t>BA_NS1</t>
  </si>
  <si>
    <t>Kontaktné osoby</t>
  </si>
  <si>
    <t>Nitra (Pharmagal NR)</t>
  </si>
  <si>
    <t>Zeleneč (TT)</t>
  </si>
  <si>
    <t>Šenkvice (PE)</t>
  </si>
  <si>
    <t>Senec (BA)</t>
  </si>
  <si>
    <t>Dunajská Lužná (BA)</t>
  </si>
  <si>
    <t>Čáčov (SE)</t>
  </si>
  <si>
    <t>Veľký Meder (DS) *</t>
  </si>
  <si>
    <t>István Boros</t>
  </si>
  <si>
    <t>Dubaj</t>
  </si>
  <si>
    <t>Anton Kankara</t>
  </si>
  <si>
    <t>Peško</t>
  </si>
  <si>
    <t>Lukáš Chytil</t>
  </si>
  <si>
    <t>Meno a priezvisko</t>
  </si>
  <si>
    <t>telefón</t>
  </si>
  <si>
    <t>0905/652628</t>
  </si>
  <si>
    <t>0903/439817</t>
  </si>
  <si>
    <t>0908/743257</t>
  </si>
  <si>
    <t>0949/809995</t>
  </si>
  <si>
    <t>0905/810521</t>
  </si>
  <si>
    <t>NS-1</t>
  </si>
  <si>
    <t xml:space="preserve">NS-2 </t>
  </si>
  <si>
    <t>OZ BA</t>
  </si>
  <si>
    <t>ks</t>
  </si>
  <si>
    <t>deň</t>
  </si>
  <si>
    <r>
      <t>SPOLU</t>
    </r>
    <r>
      <rPr>
        <b/>
        <vertAlign val="superscript"/>
        <sz val="9"/>
        <color indexed="12"/>
        <rFont val="Tahoma"/>
        <family val="2"/>
      </rPr>
      <t>vlastná preprava</t>
    </r>
  </si>
  <si>
    <r>
      <t>SPOLU</t>
    </r>
    <r>
      <rPr>
        <b/>
        <vertAlign val="superscript"/>
        <sz val="9"/>
        <color indexed="12"/>
        <rFont val="Tahoma"/>
        <family val="2"/>
      </rPr>
      <t>preprava ZSR</t>
    </r>
  </si>
  <si>
    <t>počet  chovateľov</t>
  </si>
  <si>
    <t>Jozef Géhry</t>
  </si>
  <si>
    <t>jméno st.</t>
  </si>
  <si>
    <t>POPLATKY  za koše_interná a externá  doprava</t>
  </si>
  <si>
    <t xml:space="preserve">Stanislav Hanzlik </t>
  </si>
  <si>
    <t>0903/ 75 03 51</t>
  </si>
  <si>
    <t>0905/ 52 06 16</t>
  </si>
  <si>
    <t>A</t>
  </si>
  <si>
    <t>B</t>
  </si>
  <si>
    <t>C</t>
  </si>
  <si>
    <t>E</t>
  </si>
  <si>
    <t>ML</t>
  </si>
  <si>
    <t>100&gt;</t>
  </si>
  <si>
    <t>MKT,GM-OZ, STH,</t>
  </si>
  <si>
    <t>počet tratí</t>
  </si>
  <si>
    <t>Body max.</t>
  </si>
  <si>
    <t>poradie zberu</t>
  </si>
  <si>
    <t xml:space="preserve">Veľké Meziříčí   ČR </t>
  </si>
  <si>
    <t>Jihlava ČR</t>
  </si>
  <si>
    <t>Humpolec                                ČR</t>
  </si>
  <si>
    <t>Kladno ČR</t>
  </si>
  <si>
    <t>Chomutov ČR</t>
  </si>
  <si>
    <t>Cheb  ČR</t>
  </si>
  <si>
    <t>Gotha  SRN</t>
  </si>
  <si>
    <t>Presná adresa nasadzovacieho strediska / ak sa nedá presne špecifikovať tak uviesť súradnice</t>
  </si>
  <si>
    <t>vedúci nasadzovacieho strediska - meno a priezvisko</t>
  </si>
  <si>
    <t>nasádza sa v spoločnom NSDT_1 v Dun. Lužnej</t>
  </si>
  <si>
    <t>klubovňa ZO CHPH Mariánska ul. Dunajská Lužná, časť Jánošíková (za kostolom)</t>
  </si>
  <si>
    <t>Vladimír Špindor
Mariánska 647/22
Dunajská Lužná</t>
  </si>
  <si>
    <t>+421 903 465 446</t>
  </si>
  <si>
    <t>nasádza sa v spoločnom NSDT_2 v Senci</t>
  </si>
  <si>
    <t>Obecný úrad Lehnice PSČ 930 37</t>
  </si>
  <si>
    <t>Imrich Janák</t>
  </si>
  <si>
    <t>+421 910 966 056</t>
  </si>
  <si>
    <t>90050 Kráľová pri Senci,požiarna zbrojnica</t>
  </si>
  <si>
    <t>Tanko Ladislav 92525 Hrubý Šúr č.8</t>
  </si>
  <si>
    <t>+421 905 359 538</t>
  </si>
  <si>
    <t>Trnavská 1,90301 Senec</t>
  </si>
  <si>
    <t>ing Vojtech Rosenberg</t>
  </si>
  <si>
    <t>+421 245 924 973</t>
  </si>
  <si>
    <t>0101_Bratislava-                        Trnávka  NS2/Zálesie</t>
  </si>
  <si>
    <t xml:space="preserve"> Malinovská ul.291,  900 28 Zálesie</t>
  </si>
  <si>
    <t>Homola Jozef</t>
  </si>
  <si>
    <t xml:space="preserve">+421 908 475 917 </t>
  </si>
  <si>
    <t>0103_Bratislava-                        Podunajské Biskupice</t>
  </si>
  <si>
    <t>Lieskovská cesta,  Požiarna zbrojnica, Podunajské Biskupice, 821 06 Bratislava</t>
  </si>
  <si>
    <t>Marián Pelech</t>
  </si>
  <si>
    <t>+421 903 748 124</t>
  </si>
  <si>
    <t>0101_Bratislava-                        Trnávka NS1</t>
  </si>
  <si>
    <t>Pri Strelnici 13 , Bratislava</t>
  </si>
  <si>
    <t xml:space="preserve">Pastucha Ľudovít      </t>
  </si>
  <si>
    <t>0110_Bratislava -                    Mierová kolonia</t>
  </si>
  <si>
    <t>Detské ihrisko M.Kolónia</t>
  </si>
  <si>
    <t>Ľudovít Szoke</t>
  </si>
  <si>
    <t>+421 907 914 457</t>
  </si>
  <si>
    <t>0104_Bratislava-                      Rusovce</t>
  </si>
  <si>
    <t>Balkánska ul. 51/280, 851 10 Bratislava</t>
  </si>
  <si>
    <t>Alojz Barbírik</t>
  </si>
  <si>
    <t xml:space="preserve">+421 905 234 232 </t>
  </si>
  <si>
    <t xml:space="preserve">Nasadzanie na dlhé trate v spoločných nasadzovacích strediskách </t>
  </si>
  <si>
    <t>+421 905 520 616</t>
  </si>
  <si>
    <t>Tachov ČR</t>
  </si>
  <si>
    <t>Nienburg - SRN</t>
  </si>
  <si>
    <t>pripojenie prívesu OZ SE</t>
  </si>
  <si>
    <t>N</t>
  </si>
  <si>
    <t>0905/810 521</t>
  </si>
  <si>
    <t>Janíčkov dvôr / Kúty</t>
  </si>
  <si>
    <t xml:space="preserve">  K r á t k e   t r a t e</t>
  </si>
  <si>
    <t>Stredné trate</t>
  </si>
  <si>
    <t>Dlhé trate</t>
  </si>
  <si>
    <t>Super dlhé trate</t>
  </si>
  <si>
    <t>Por.</t>
  </si>
  <si>
    <t>KAT.</t>
  </si>
  <si>
    <t>KM</t>
  </si>
  <si>
    <t>Vypúštacie miesto</t>
  </si>
  <si>
    <t>Bodovanie</t>
  </si>
  <si>
    <t>body max</t>
  </si>
  <si>
    <t xml:space="preserve">max. </t>
  </si>
  <si>
    <t>pokles</t>
  </si>
  <si>
    <t>počet majstrov</t>
  </si>
  <si>
    <t>40&gt;</t>
  </si>
  <si>
    <t>60&gt;</t>
  </si>
  <si>
    <t>70&gt;</t>
  </si>
  <si>
    <t>2/2</t>
  </si>
  <si>
    <t>2/3</t>
  </si>
  <si>
    <t>20/7</t>
  </si>
  <si>
    <t>10/5</t>
  </si>
  <si>
    <t>Výletky 2012</t>
  </si>
  <si>
    <t>PRETEKOVÝ PLÁN 2012</t>
  </si>
  <si>
    <t>30/7</t>
  </si>
  <si>
    <t>N 48 : 04 : 51,44</t>
  </si>
  <si>
    <t>E 17 : 15 : 27,19</t>
  </si>
  <si>
    <t>N 48 : 13 : 23,22</t>
  </si>
  <si>
    <t>E 17 : 24 : 09,69</t>
  </si>
  <si>
    <t>adresa</t>
  </si>
  <si>
    <t>ved.nas.strediska</t>
  </si>
  <si>
    <t>súradnice</t>
  </si>
  <si>
    <t>vedúci nasadzovacieho strediska - kontakt - telefon</t>
  </si>
  <si>
    <t>vedúci nasadzovacieho strediska - kontakt- email</t>
  </si>
  <si>
    <t>zástupca vedúceho nasadzovacieho strediska - meno a priezvisko - kontakt - telefon + email</t>
  </si>
  <si>
    <t>GehryJozef@stonline.sk,</t>
  </si>
  <si>
    <t>lcsorgei@zoznam.sk</t>
  </si>
  <si>
    <t>viliam.janko@slovnaft.sk</t>
  </si>
  <si>
    <t>vrosenberg@vub.sk</t>
  </si>
  <si>
    <t>palokorbas@gmail.com</t>
  </si>
  <si>
    <t>pelechm@batas.sk,</t>
  </si>
  <si>
    <t>+421 2 459 948 05</t>
  </si>
  <si>
    <t xml:space="preserve">pastucha.ludovit@centrum.sk   </t>
  </si>
  <si>
    <t>R.slovacek@chello.sk,</t>
  </si>
  <si>
    <t>alojz.barbirik@gmail.com</t>
  </si>
  <si>
    <t xml:space="preserve"> Uvedené časy znamenajú odchod vozidla z nasadzovacieho strediska deň pred štartom</t>
  </si>
  <si>
    <t xml:space="preserve"> Uvedené časy u Nienburg-SRN znamenajú začiatok košovania vo štvrtok pred štartom.</t>
  </si>
  <si>
    <t xml:space="preserve">Stanislav Hanzlik    </t>
  </si>
  <si>
    <t xml:space="preserve">PRETEKOVÝ PLÁN   </t>
  </si>
  <si>
    <t xml:space="preserve">SEZÓNA : </t>
  </si>
  <si>
    <t>region do MS</t>
  </si>
  <si>
    <t xml:space="preserve"> OZ CHPH :</t>
  </si>
  <si>
    <t>Kat. MS</t>
  </si>
  <si>
    <t>najmenší</t>
  </si>
  <si>
    <t>najväčší</t>
  </si>
  <si>
    <t>Deklarácia výsledkov - výstavy</t>
  </si>
  <si>
    <t>rozpätie km</t>
  </si>
  <si>
    <t>KST</t>
  </si>
  <si>
    <t>R3</t>
  </si>
  <si>
    <t>OP-ZO+OZ+VS1+VS2+VS3+R3</t>
  </si>
  <si>
    <t>R2</t>
  </si>
  <si>
    <t>R4</t>
  </si>
  <si>
    <t>OP-ZO+OZ+VS1+VS2+VS3+R2+R4</t>
  </si>
  <si>
    <t>R1</t>
  </si>
  <si>
    <t>OP-ZO+OZ+VS1+VS2+VS3+R2+R4+R1</t>
  </si>
  <si>
    <t>9.</t>
  </si>
  <si>
    <t>10.</t>
  </si>
  <si>
    <t>11.</t>
  </si>
  <si>
    <t>Oostende NP</t>
  </si>
  <si>
    <t>OP-OZ</t>
  </si>
  <si>
    <t>1.054-1.114</t>
  </si>
  <si>
    <t>12.</t>
  </si>
  <si>
    <t>13.</t>
  </si>
  <si>
    <t>14.</t>
  </si>
  <si>
    <t>15.</t>
  </si>
  <si>
    <t>Gotha NP</t>
  </si>
  <si>
    <t>OP-ZO+OZ+VS1+VS2+VS3+R1+R2+R4</t>
  </si>
  <si>
    <t>16.</t>
  </si>
  <si>
    <t>17.</t>
  </si>
  <si>
    <t>18.</t>
  </si>
  <si>
    <t>Preteky mladých holubov</t>
  </si>
  <si>
    <t>MH-MS</t>
  </si>
  <si>
    <t>0</t>
  </si>
  <si>
    <t xml:space="preserve">Regiony </t>
  </si>
  <si>
    <t>R1 =</t>
  </si>
  <si>
    <t xml:space="preserve">Západoslovenský región / OZ NR+OZ TT+ OZ SE + OZ PK + OZ DS + OZ BA </t>
  </si>
  <si>
    <t>R2 =</t>
  </si>
  <si>
    <t>Malokarpatský región / OZ Bratislava-OZ Senica</t>
  </si>
  <si>
    <t>dátum zaslania na SZ :</t>
  </si>
  <si>
    <t>R3=</t>
  </si>
  <si>
    <t>OZ Bratislava-OZ Dunajská Streda</t>
  </si>
  <si>
    <t>podpis štatutára OZ</t>
  </si>
  <si>
    <t xml:space="preserve">R4= </t>
  </si>
  <si>
    <t>OZ Bratislava-OZ Senica-OZ Dunajská Streda</t>
  </si>
  <si>
    <t>pečiatka OZ</t>
  </si>
  <si>
    <t>dátum prijatia na SZ</t>
  </si>
  <si>
    <t>podpis sekretára SZ</t>
  </si>
  <si>
    <t>SZCHPH Oblastné združenie Bratislava</t>
  </si>
  <si>
    <t>Havarijná komisia - oprávnená  zrušiť pretek</t>
  </si>
  <si>
    <t>0101</t>
  </si>
  <si>
    <t>Ing.Pavol Korbaš</t>
  </si>
  <si>
    <t>predseda</t>
  </si>
  <si>
    <t>900 28 Zálesie, Topoľová 12,</t>
  </si>
  <si>
    <t>Šiška Vladimír</t>
  </si>
  <si>
    <t>člen</t>
  </si>
  <si>
    <t>831 01 Bratislava, Rozvodná 1</t>
  </si>
  <si>
    <t>0103</t>
  </si>
  <si>
    <t>821 07 Bratislava, Čiernovodská 6</t>
  </si>
  <si>
    <t>421903 74 81 24</t>
  </si>
  <si>
    <t>0104</t>
  </si>
  <si>
    <t>JUDr.Peter Vačok</t>
  </si>
  <si>
    <t>811 01 Bratislava, Radvanská 26</t>
  </si>
  <si>
    <t>vacok@attorney.sk</t>
  </si>
  <si>
    <t>0105</t>
  </si>
  <si>
    <t>900 41 Rovinka 150</t>
  </si>
  <si>
    <t>gpreal@gpreal.sk</t>
  </si>
  <si>
    <t>0107</t>
  </si>
  <si>
    <t>Ľudoví Čapla</t>
  </si>
  <si>
    <t>900 50  Kráľová pri Senci</t>
  </si>
  <si>
    <t>0108</t>
  </si>
  <si>
    <t>Janák Imrich</t>
  </si>
  <si>
    <t>930 37 Lehnice 120</t>
  </si>
  <si>
    <t>0109</t>
  </si>
  <si>
    <t>Janoš  Ladislav</t>
  </si>
  <si>
    <t>900 82 Blatné, Športová 53/2</t>
  </si>
  <si>
    <t>0110</t>
  </si>
  <si>
    <t>Lubomír Čuhák</t>
  </si>
  <si>
    <t>831 06 Bratislava, Zvončekova 59</t>
  </si>
  <si>
    <t>Štartovacia komisia - oprávnená povoliť, preložiť resp. zrušiť štart preteku</t>
  </si>
  <si>
    <t>Tibor Kvál</t>
  </si>
  <si>
    <t>925 26  Réca 163</t>
  </si>
  <si>
    <t>holuby@kvalmont.sk</t>
  </si>
  <si>
    <t>Gajdušek Michal</t>
  </si>
  <si>
    <t>Vinohradnicka 20,Vinične</t>
  </si>
  <si>
    <t>michal.gajdusek@oz.allianzsp.sk</t>
  </si>
  <si>
    <t>náhradník</t>
  </si>
  <si>
    <t>Rudolf Slováček</t>
  </si>
  <si>
    <t>Olbrachtova 2 831 04 Bratislava</t>
  </si>
  <si>
    <t>R.slovacek@chello.sk</t>
  </si>
  <si>
    <t>x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</si>
</sst>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€&quot;"/>
    <numFmt numFmtId="173" formatCode="#,##0.00\ [$Sk-41B]"/>
    <numFmt numFmtId="174" formatCode="h:mm;@"/>
    <numFmt numFmtId="175" formatCode="0.00_ ;[Red]\-0.00\ "/>
    <numFmt numFmtId="176" formatCode="[$-F400]h:mm:ss\ AM/PM"/>
    <numFmt numFmtId="177" formatCode="dd/mm/yy;@"/>
    <numFmt numFmtId="178" formatCode="[$-F800]dddd\,\ mmmm\ dd\,\ yyyy"/>
    <numFmt numFmtId="179" formatCode="dd/mm/yyyy"/>
    <numFmt numFmtId="180" formatCode="0.0"/>
    <numFmt numFmtId="181" formatCode="[&lt;=9999999]###\ ##\ ##;##\ ##\ ##\ 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0000"/>
    <numFmt numFmtId="188" formatCode="\P\r\a\vd\a;&quot;Pravda&quot;;&quot;Nepravda&quot;"/>
    <numFmt numFmtId="189" formatCode="[$€-2]\ #\ ##,000_);[Red]\([$¥€-2]\ #\ ##,000\)"/>
    <numFmt numFmtId="190" formatCode="[$-41B]d\.\ mmmm\ yyyy"/>
    <numFmt numFmtId="191" formatCode="000\ 00"/>
  </numFmts>
  <fonts count="190">
    <font>
      <sz val="10"/>
      <name val="Arial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20"/>
      <color indexed="10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sz val="10"/>
      <color indexed="16"/>
      <name val="Arial"/>
      <family val="2"/>
    </font>
    <font>
      <sz val="11"/>
      <color indexed="12"/>
      <name val="Calibri"/>
      <family val="2"/>
    </font>
    <font>
      <b/>
      <sz val="8"/>
      <name val="Arial"/>
      <family val="2"/>
    </font>
    <font>
      <b/>
      <i/>
      <sz val="11"/>
      <color indexed="12"/>
      <name val="Calibri"/>
      <family val="2"/>
    </font>
    <font>
      <b/>
      <sz val="8"/>
      <name val="Tahoma"/>
      <family val="2"/>
    </font>
    <font>
      <b/>
      <sz val="9"/>
      <color indexed="12"/>
      <name val="Tahoma"/>
      <family val="2"/>
    </font>
    <font>
      <b/>
      <sz val="14"/>
      <color indexed="12"/>
      <name val="Calibri"/>
      <family val="2"/>
    </font>
    <font>
      <sz val="8"/>
      <color indexed="12"/>
      <name val="Arial Narrow"/>
      <family val="2"/>
    </font>
    <font>
      <b/>
      <sz val="10"/>
      <color indexed="9"/>
      <name val="Tahoma"/>
      <family val="2"/>
    </font>
    <font>
      <sz val="9"/>
      <color indexed="8"/>
      <name val="Tahoma"/>
      <family val="2"/>
    </font>
    <font>
      <b/>
      <sz val="8"/>
      <color indexed="12"/>
      <name val="Tahoma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12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b/>
      <vertAlign val="superscript"/>
      <sz val="9"/>
      <color indexed="12"/>
      <name val="Tahoma"/>
      <family val="2"/>
    </font>
    <font>
      <b/>
      <u val="single"/>
      <sz val="10"/>
      <name val="Tahoma"/>
      <family val="2"/>
    </font>
    <font>
      <sz val="11"/>
      <color indexed="12"/>
      <name val="Tahoma"/>
      <family val="2"/>
    </font>
    <font>
      <sz val="9"/>
      <color indexed="12"/>
      <name val="Tahoma"/>
      <family val="2"/>
    </font>
    <font>
      <b/>
      <i/>
      <sz val="16"/>
      <name val="Tahoma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8"/>
      <color indexed="10"/>
      <name val="Arial Narrow"/>
      <family val="2"/>
    </font>
    <font>
      <b/>
      <sz val="11"/>
      <color indexed="8"/>
      <name val="Tahoma"/>
      <family val="2"/>
    </font>
    <font>
      <sz val="10"/>
      <color indexed="12"/>
      <name val="Tahoma"/>
      <family val="2"/>
    </font>
    <font>
      <sz val="8"/>
      <color indexed="8"/>
      <name val="Arial"/>
      <family val="2"/>
    </font>
    <font>
      <i/>
      <sz val="10"/>
      <name val="Tahoma"/>
      <family val="2"/>
    </font>
    <font>
      <u val="single"/>
      <sz val="8"/>
      <color indexed="12"/>
      <name val="Calibri"/>
      <family val="2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0"/>
      <name val="Tahoma"/>
      <family val="2"/>
    </font>
    <font>
      <b/>
      <i/>
      <sz val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ahoma"/>
      <family val="2"/>
    </font>
    <font>
      <b/>
      <sz val="11"/>
      <color indexed="12"/>
      <name val="Calibri"/>
      <family val="2"/>
    </font>
    <font>
      <b/>
      <sz val="10"/>
      <color indexed="10"/>
      <name val="Tahoma"/>
      <family val="2"/>
    </font>
    <font>
      <b/>
      <sz val="11"/>
      <color indexed="12"/>
      <name val="Tahoma"/>
      <family val="2"/>
    </font>
    <font>
      <b/>
      <sz val="8"/>
      <color indexed="12"/>
      <name val="Times New Roman"/>
      <family val="1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0"/>
      <color indexed="16"/>
      <name val="Tahoma"/>
      <family val="2"/>
    </font>
    <font>
      <b/>
      <sz val="10"/>
      <color indexed="60"/>
      <name val="Tahoma"/>
      <family val="2"/>
    </font>
    <font>
      <b/>
      <i/>
      <sz val="10"/>
      <color indexed="16"/>
      <name val="Tahoma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b/>
      <sz val="10"/>
      <color indexed="17"/>
      <name val="Tahoma"/>
      <family val="2"/>
    </font>
    <font>
      <sz val="9"/>
      <color indexed="10"/>
      <name val="Tahoma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sz val="8"/>
      <color indexed="8"/>
      <name val="Calibri"/>
      <family val="2"/>
    </font>
    <font>
      <b/>
      <sz val="8"/>
      <color indexed="10"/>
      <name val="Tahoma"/>
      <family val="2"/>
    </font>
    <font>
      <b/>
      <i/>
      <sz val="10"/>
      <color indexed="10"/>
      <name val="Tahoma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24"/>
      <color indexed="8"/>
      <name val="Tahoma"/>
      <family val="2"/>
    </font>
    <font>
      <b/>
      <sz val="9"/>
      <color indexed="12"/>
      <name val="Arial CE"/>
      <family val="0"/>
    </font>
    <font>
      <b/>
      <sz val="14"/>
      <color indexed="30"/>
      <name val="Tahoma"/>
      <family val="2"/>
    </font>
    <font>
      <b/>
      <u val="single"/>
      <sz val="10"/>
      <color indexed="12"/>
      <name val="Tahoma"/>
      <family val="2"/>
    </font>
    <font>
      <b/>
      <sz val="26"/>
      <color indexed="8"/>
      <name val="Tahoma"/>
      <family val="2"/>
    </font>
    <font>
      <b/>
      <sz val="24"/>
      <color indexed="12"/>
      <name val="Tahoma"/>
      <family val="2"/>
    </font>
    <font>
      <b/>
      <sz val="14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ahoma"/>
      <family val="2"/>
    </font>
    <font>
      <b/>
      <sz val="11"/>
      <color rgb="FF0000FF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rgb="FF0000FF"/>
      <name val="Tahoma"/>
      <family val="2"/>
    </font>
    <font>
      <sz val="11"/>
      <color rgb="FF0000FF"/>
      <name val="Tahoma"/>
      <family val="2"/>
    </font>
    <font>
      <b/>
      <sz val="9"/>
      <color rgb="FF0000FF"/>
      <name val="Tahoma"/>
      <family val="2"/>
    </font>
    <font>
      <b/>
      <sz val="8"/>
      <color rgb="FF0000FF"/>
      <name val="Times New Roman"/>
      <family val="1"/>
    </font>
    <font>
      <b/>
      <sz val="8"/>
      <color rgb="FF0000FF"/>
      <name val="Tahoma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Tahoma"/>
      <family val="2"/>
    </font>
    <font>
      <b/>
      <sz val="10"/>
      <color rgb="FF000000"/>
      <name val="Tahoma"/>
      <family val="2"/>
    </font>
    <font>
      <b/>
      <sz val="10"/>
      <color rgb="FF800000"/>
      <name val="Tahoma"/>
      <family val="2"/>
    </font>
    <font>
      <b/>
      <sz val="10"/>
      <color rgb="FF993300"/>
      <name val="Tahoma"/>
      <family val="2"/>
    </font>
    <font>
      <b/>
      <i/>
      <sz val="10"/>
      <color rgb="FF800000"/>
      <name val="Tahoma"/>
      <family val="2"/>
    </font>
    <font>
      <sz val="10"/>
      <color rgb="FF0000FF"/>
      <name val="Arial"/>
      <family val="2"/>
    </font>
    <font>
      <sz val="10"/>
      <color rgb="FF0000FF"/>
      <name val="Tahoma"/>
      <family val="2"/>
    </font>
    <font>
      <b/>
      <sz val="8"/>
      <color rgb="FF0000FF"/>
      <name val="Calibri"/>
      <family val="2"/>
    </font>
    <font>
      <sz val="8"/>
      <color rgb="FF0000FF"/>
      <name val="Calibri"/>
      <family val="2"/>
    </font>
    <font>
      <sz val="9"/>
      <color rgb="FF0000FF"/>
      <name val="Calibri"/>
      <family val="2"/>
    </font>
    <font>
      <b/>
      <sz val="9"/>
      <color rgb="FF0000FF"/>
      <name val="Calibri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00B050"/>
      <name val="Tahoma"/>
      <family val="2"/>
    </font>
    <font>
      <sz val="9"/>
      <color rgb="FFFF0000"/>
      <name val="Tahoma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8"/>
      <color rgb="FF0000FF"/>
      <name val="Arial"/>
      <family val="2"/>
    </font>
    <font>
      <sz val="11"/>
      <color rgb="FF0000FF"/>
      <name val="Arial"/>
      <family val="2"/>
    </font>
    <font>
      <sz val="8"/>
      <color theme="1"/>
      <name val="Calibri"/>
      <family val="2"/>
    </font>
    <font>
      <b/>
      <sz val="8"/>
      <color rgb="FFFF0000"/>
      <name val="Tahoma"/>
      <family val="2"/>
    </font>
    <font>
      <b/>
      <i/>
      <sz val="10"/>
      <color rgb="FFFF0000"/>
      <name val="Tahoma"/>
      <family val="2"/>
    </font>
    <font>
      <sz val="10"/>
      <color theme="1"/>
      <name val="Tahoma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24"/>
      <color theme="1"/>
      <name val="Tahoma"/>
      <family val="2"/>
    </font>
    <font>
      <sz val="9"/>
      <color theme="1"/>
      <name val="Tahoma"/>
      <family val="2"/>
    </font>
    <font>
      <b/>
      <sz val="9"/>
      <color rgb="FF0000FF"/>
      <name val="Arial CE"/>
      <family val="0"/>
    </font>
    <font>
      <b/>
      <sz val="14"/>
      <color rgb="FF0033CC"/>
      <name val="Tahoma"/>
      <family val="2"/>
    </font>
    <font>
      <b/>
      <u val="single"/>
      <sz val="10"/>
      <color theme="10"/>
      <name val="Tahoma"/>
      <family val="2"/>
    </font>
    <font>
      <b/>
      <sz val="26"/>
      <color theme="1"/>
      <name val="Tahoma"/>
      <family val="2"/>
    </font>
    <font>
      <b/>
      <sz val="24"/>
      <color rgb="FF0000FF"/>
      <name val="Tahoma"/>
      <family val="2"/>
    </font>
    <font>
      <b/>
      <sz val="14"/>
      <color rgb="FF0000FF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12"/>
      </left>
      <right style="thick">
        <color indexed="12"/>
      </right>
      <top>
        <color indexed="63"/>
      </top>
      <bottom style="double">
        <color indexed="10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medium"/>
      <bottom style="thick">
        <color indexed="12"/>
      </bottom>
    </border>
    <border>
      <left>
        <color indexed="63"/>
      </left>
      <right>
        <color indexed="63"/>
      </right>
      <top style="medium"/>
      <bottom style="thick">
        <color indexed="12"/>
      </bottom>
    </border>
    <border>
      <left>
        <color indexed="63"/>
      </left>
      <right style="medium"/>
      <top style="medium"/>
      <bottom style="thick">
        <color indexed="12"/>
      </bottom>
    </border>
    <border>
      <left style="medium"/>
      <right style="thick">
        <color indexed="12"/>
      </right>
      <top style="medium"/>
      <bottom style="thick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ck">
        <color indexed="12"/>
      </right>
      <top style="medium"/>
      <bottom>
        <color indexed="63"/>
      </bottom>
    </border>
    <border>
      <left style="thick">
        <color indexed="12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ck">
        <color indexed="12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>
        <color indexed="63"/>
      </top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double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2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2"/>
      </left>
      <right style="double">
        <color indexed="10"/>
      </right>
      <top style="medium"/>
      <bottom>
        <color indexed="63"/>
      </bottom>
    </border>
    <border>
      <left style="thick">
        <color indexed="12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>
        <color indexed="12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medium"/>
      <bottom>
        <color indexed="63"/>
      </bottom>
    </border>
    <border>
      <left style="double">
        <color indexed="30"/>
      </left>
      <right style="double">
        <color indexed="30"/>
      </right>
      <top style="thin"/>
      <bottom style="thin"/>
    </border>
    <border>
      <left style="double">
        <color indexed="30"/>
      </left>
      <right style="double">
        <color indexed="30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>
        <color rgb="FF0000FF"/>
      </left>
      <right style="thin"/>
      <top style="thin"/>
      <bottom style="thin"/>
    </border>
    <border>
      <left style="double">
        <color rgb="FF0000FF"/>
      </left>
      <right style="thin"/>
      <top style="thin"/>
      <bottom style="double">
        <color indexed="30"/>
      </bottom>
    </border>
    <border>
      <left style="thin"/>
      <right style="thin"/>
      <top style="thin"/>
      <bottom style="double">
        <color indexed="30"/>
      </bottom>
    </border>
    <border>
      <left style="thin"/>
      <right style="double">
        <color rgb="FF0000FF"/>
      </right>
      <top style="thin"/>
      <bottom style="double">
        <color indexed="30"/>
      </bottom>
    </border>
    <border>
      <left style="double">
        <color indexed="30"/>
      </left>
      <right style="double">
        <color indexed="30"/>
      </right>
      <top style="double">
        <color indexed="30"/>
      </top>
      <bottom style="thin"/>
    </border>
    <border>
      <left>
        <color indexed="63"/>
      </left>
      <right style="thin"/>
      <top style="double">
        <color indexed="30"/>
      </top>
      <bottom style="thin"/>
    </border>
    <border>
      <left style="thin"/>
      <right style="thin"/>
      <top style="double">
        <color indexed="30"/>
      </top>
      <bottom style="thin"/>
    </border>
    <border>
      <left style="thin"/>
      <right>
        <color indexed="63"/>
      </right>
      <top style="double">
        <color indexed="30"/>
      </top>
      <bottom style="thin"/>
    </border>
    <border>
      <left style="double">
        <color indexed="30"/>
      </left>
      <right style="double">
        <color indexed="3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>
        <color rgb="FF0000FF"/>
      </left>
      <right style="thin"/>
      <top style="thin"/>
      <bottom>
        <color indexed="63"/>
      </bottom>
    </border>
    <border>
      <left style="thin"/>
      <right style="double">
        <color rgb="FF0000FF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>
        <color rgb="FF0000FF"/>
      </left>
      <right style="double">
        <color indexed="30"/>
      </right>
      <top style="medium"/>
      <bottom>
        <color indexed="63"/>
      </bottom>
    </border>
    <border>
      <left style="double">
        <color indexed="30"/>
      </left>
      <right style="double">
        <color indexed="30"/>
      </right>
      <top style="medium"/>
      <bottom>
        <color indexed="63"/>
      </bottom>
    </border>
    <border>
      <left style="medium"/>
      <right style="double">
        <color indexed="30"/>
      </right>
      <top style="double">
        <color indexed="30"/>
      </top>
      <bottom style="thin"/>
    </border>
    <border>
      <left style="thin"/>
      <right style="medium"/>
      <top style="double">
        <color indexed="30"/>
      </top>
      <bottom style="thin"/>
    </border>
    <border>
      <left style="medium"/>
      <right style="double">
        <color indexed="30"/>
      </right>
      <top style="thin"/>
      <bottom style="thin"/>
    </border>
    <border>
      <left style="medium"/>
      <right style="double">
        <color indexed="30"/>
      </right>
      <top style="thin"/>
      <bottom>
        <color indexed="63"/>
      </bottom>
    </border>
    <border>
      <left style="medium"/>
      <right style="double">
        <color rgb="FF0000FF"/>
      </right>
      <top style="medium">
        <color rgb="FF0000FF"/>
      </top>
      <bottom style="medium"/>
    </border>
    <border>
      <left style="double">
        <color rgb="FF0000FF"/>
      </left>
      <right style="double">
        <color rgb="FF0000FF"/>
      </right>
      <top style="medium">
        <color rgb="FF0000FF"/>
      </top>
      <bottom style="medium"/>
    </border>
    <border>
      <left>
        <color indexed="63"/>
      </left>
      <right>
        <color indexed="63"/>
      </right>
      <top style="medium">
        <color rgb="FF0000FF"/>
      </top>
      <bottom style="medium"/>
    </border>
    <border>
      <left style="thin"/>
      <right style="thin"/>
      <top style="medium">
        <color rgb="FF0000FF"/>
      </top>
      <bottom style="medium"/>
    </border>
    <border>
      <left>
        <color indexed="63"/>
      </left>
      <right style="medium"/>
      <top style="medium">
        <color rgb="FF0000FF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>
        <color indexed="12"/>
      </right>
      <top style="medium"/>
      <bottom>
        <color indexed="63"/>
      </bottom>
    </border>
    <border>
      <left style="thin"/>
      <right style="double">
        <color indexed="12"/>
      </right>
      <top>
        <color indexed="63"/>
      </top>
      <bottom>
        <color indexed="63"/>
      </bottom>
    </border>
    <border>
      <left style="thin"/>
      <right style="double">
        <color indexed="12"/>
      </right>
      <top>
        <color indexed="63"/>
      </top>
      <bottom style="double">
        <color indexed="30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>
        <color indexed="30"/>
      </bottom>
    </border>
    <border>
      <left style="thin"/>
      <right style="double">
        <color rgb="FF0000FF"/>
      </right>
      <top style="thin"/>
      <bottom style="thin"/>
    </border>
    <border>
      <left style="medium"/>
      <right style="double">
        <color indexed="30"/>
      </right>
      <top style="medium"/>
      <bottom>
        <color indexed="63"/>
      </bottom>
    </border>
    <border>
      <left style="medium"/>
      <right style="double">
        <color indexed="30"/>
      </right>
      <top>
        <color indexed="63"/>
      </top>
      <bottom>
        <color indexed="63"/>
      </bottom>
    </border>
    <border>
      <left style="medium"/>
      <right style="double">
        <color indexed="30"/>
      </right>
      <top>
        <color indexed="63"/>
      </top>
      <bottom style="double">
        <color indexed="30"/>
      </bottom>
    </border>
    <border>
      <left style="double">
        <color indexed="30"/>
      </left>
      <right>
        <color indexed="63"/>
      </right>
      <top style="medium"/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 style="double">
        <color indexed="30"/>
      </left>
      <right style="double">
        <color rgb="FF0000FF"/>
      </right>
      <top style="medium"/>
      <bottom>
        <color indexed="63"/>
      </bottom>
    </border>
    <border>
      <left>
        <color indexed="63"/>
      </left>
      <right style="thin"/>
      <top style="thin"/>
      <bottom style="double">
        <color indexed="30"/>
      </bottom>
    </border>
    <border>
      <left style="thin"/>
      <right style="thin"/>
      <top>
        <color indexed="63"/>
      </top>
      <bottom style="double">
        <color indexed="30"/>
      </bottom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double">
        <color indexed="10"/>
      </bottom>
    </border>
    <border>
      <left>
        <color indexed="63"/>
      </left>
      <right>
        <color indexed="63"/>
      </right>
      <top style="thick">
        <color indexed="12"/>
      </top>
      <bottom style="double">
        <color indexed="10"/>
      </bottom>
    </border>
    <border>
      <left>
        <color indexed="63"/>
      </left>
      <right style="thick">
        <color indexed="12"/>
      </right>
      <top style="thick">
        <color indexed="12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28" borderId="0" applyNumberFormat="0" applyBorder="0" applyAlignment="0" applyProtection="0"/>
    <xf numFmtId="0" fontId="131" fillId="0" borderId="2" applyNumberFormat="0" applyFill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5" applyNumberFormat="0" applyAlignment="0" applyProtection="0"/>
    <xf numFmtId="0" fontId="136" fillId="30" borderId="1" applyNumberFormat="0" applyAlignment="0" applyProtection="0"/>
    <xf numFmtId="0" fontId="137" fillId="0" borderId="6" applyNumberFormat="0" applyFill="0" applyAlignment="0" applyProtection="0"/>
    <xf numFmtId="0" fontId="138" fillId="31" borderId="0" applyNumberFormat="0" applyBorder="0" applyAlignment="0" applyProtection="0"/>
    <xf numFmtId="0" fontId="0" fillId="32" borderId="7" applyNumberFormat="0" applyFont="0" applyAlignment="0" applyProtection="0"/>
    <xf numFmtId="0" fontId="139" fillId="27" borderId="8" applyNumberFormat="0" applyAlignment="0" applyProtection="0"/>
    <xf numFmtId="9" fontId="0" fillId="0" borderId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9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143" fillId="33" borderId="10" xfId="0" applyFont="1" applyFill="1" applyBorder="1" applyAlignment="1">
      <alignment horizontal="left" indent="1"/>
    </xf>
    <xf numFmtId="0" fontId="0" fillId="33" borderId="0" xfId="0" applyFill="1" applyAlignment="1">
      <alignment/>
    </xf>
    <xf numFmtId="0" fontId="144" fillId="0" borderId="10" xfId="0" applyFont="1" applyBorder="1" applyAlignment="1">
      <alignment horizontal="left" vertical="center" indent="1"/>
    </xf>
    <xf numFmtId="0" fontId="141" fillId="0" borderId="10" xfId="0" applyFont="1" applyBorder="1" applyAlignment="1">
      <alignment horizontal="left" vertical="center" inden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left" vertical="center" indent="1"/>
    </xf>
    <xf numFmtId="0" fontId="145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14" fontId="146" fillId="0" borderId="10" xfId="0" applyNumberFormat="1" applyFont="1" applyBorder="1" applyAlignment="1">
      <alignment horizontal="right"/>
    </xf>
    <xf numFmtId="0" fontId="14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45" fillId="33" borderId="10" xfId="0" applyFont="1" applyFill="1" applyBorder="1" applyAlignment="1">
      <alignment horizontal="left" indent="1"/>
    </xf>
    <xf numFmtId="0" fontId="147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vertical="center" indent="1"/>
    </xf>
    <xf numFmtId="0" fontId="2" fillId="35" borderId="10" xfId="0" applyFont="1" applyFill="1" applyBorder="1" applyAlignment="1">
      <alignment horizontal="left" vertical="center" indent="1"/>
    </xf>
    <xf numFmtId="177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 applyProtection="1">
      <alignment/>
      <protection locked="0"/>
    </xf>
    <xf numFmtId="14" fontId="146" fillId="33" borderId="10" xfId="0" applyNumberFormat="1" applyFont="1" applyFill="1" applyBorder="1" applyAlignment="1">
      <alignment horizontal="right"/>
    </xf>
    <xf numFmtId="0" fontId="146" fillId="33" borderId="10" xfId="0" applyFont="1" applyFill="1" applyBorder="1" applyAlignment="1">
      <alignment horizontal="left" indent="1"/>
    </xf>
    <xf numFmtId="0" fontId="145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0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48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48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20" fontId="12" fillId="0" borderId="10" xfId="0" applyNumberFormat="1" applyFont="1" applyBorder="1" applyAlignment="1">
      <alignment horizontal="center" vertical="center"/>
    </xf>
    <xf numFmtId="3" fontId="148" fillId="0" borderId="10" xfId="0" applyNumberFormat="1" applyFont="1" applyBorder="1" applyAlignment="1">
      <alignment horizontal="right" indent="1"/>
    </xf>
    <xf numFmtId="0" fontId="12" fillId="10" borderId="10" xfId="0" applyFont="1" applyFill="1" applyBorder="1" applyAlignment="1">
      <alignment horizontal="center"/>
    </xf>
    <xf numFmtId="0" fontId="12" fillId="10" borderId="10" xfId="0" applyFont="1" applyFill="1" applyBorder="1" applyAlignment="1">
      <alignment/>
    </xf>
    <xf numFmtId="3" fontId="7" fillId="10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48" fillId="0" borderId="11" xfId="0" applyNumberFormat="1" applyFont="1" applyBorder="1" applyAlignment="1">
      <alignment horizontal="right" indent="1"/>
    </xf>
    <xf numFmtId="0" fontId="12" fillId="0" borderId="11" xfId="0" applyFont="1" applyBorder="1" applyAlignment="1">
      <alignment/>
    </xf>
    <xf numFmtId="20" fontId="11" fillId="0" borderId="11" xfId="0" applyNumberFormat="1" applyFont="1" applyBorder="1" applyAlignment="1">
      <alignment horizontal="center"/>
    </xf>
    <xf numFmtId="20" fontId="14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11" fillId="10" borderId="12" xfId="0" applyFont="1" applyFill="1" applyBorder="1" applyAlignment="1">
      <alignment horizontal="center" vertical="center" wrapText="1"/>
    </xf>
    <xf numFmtId="3" fontId="11" fillId="10" borderId="12" xfId="0" applyNumberFormat="1" applyFont="1" applyFill="1" applyBorder="1" applyAlignment="1">
      <alignment horizontal="center" vertical="center" wrapText="1"/>
    </xf>
    <xf numFmtId="14" fontId="146" fillId="34" borderId="10" xfId="0" applyNumberFormat="1" applyFont="1" applyFill="1" applyBorder="1" applyAlignment="1">
      <alignment horizontal="left" indent="1"/>
    </xf>
    <xf numFmtId="49" fontId="2" fillId="34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3" xfId="0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0" fontId="21" fillId="37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21" fillId="37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1" fillId="39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2" fillId="39" borderId="0" xfId="0" applyFont="1" applyFill="1" applyBorder="1" applyAlignment="1">
      <alignment horizontal="center" vertical="center"/>
    </xf>
    <xf numFmtId="0" fontId="26" fillId="39" borderId="0" xfId="0" applyFont="1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/>
    </xf>
    <xf numFmtId="0" fontId="21" fillId="40" borderId="25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/>
    </xf>
    <xf numFmtId="0" fontId="21" fillId="13" borderId="26" xfId="0" applyFont="1" applyFill="1" applyBorder="1" applyAlignment="1">
      <alignment horizontal="center" vertical="center"/>
    </xf>
    <xf numFmtId="0" fontId="21" fillId="40" borderId="27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3" fillId="41" borderId="0" xfId="0" applyFont="1" applyFill="1" applyAlignment="1">
      <alignment/>
    </xf>
    <xf numFmtId="0" fontId="24" fillId="39" borderId="0" xfId="0" applyFont="1" applyFill="1" applyAlignment="1">
      <alignment/>
    </xf>
    <xf numFmtId="0" fontId="21" fillId="40" borderId="16" xfId="0" applyFont="1" applyFill="1" applyBorder="1" applyAlignment="1">
      <alignment horizontal="center" vertical="center"/>
    </xf>
    <xf numFmtId="0" fontId="25" fillId="39" borderId="0" xfId="0" applyFont="1" applyFill="1" applyAlignment="1">
      <alignment/>
    </xf>
    <xf numFmtId="0" fontId="21" fillId="13" borderId="17" xfId="0" applyFont="1" applyFill="1" applyBorder="1" applyAlignment="1">
      <alignment horizontal="center" vertical="center"/>
    </xf>
    <xf numFmtId="0" fontId="21" fillId="40" borderId="19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/>
    </xf>
    <xf numFmtId="0" fontId="1" fillId="42" borderId="0" xfId="0" applyFont="1" applyFill="1" applyAlignment="1">
      <alignment horizontal="center" vertical="center"/>
    </xf>
    <xf numFmtId="0" fontId="26" fillId="0" borderId="0" xfId="0" applyFont="1" applyBorder="1" applyAlignment="1">
      <alignment/>
    </xf>
    <xf numFmtId="0" fontId="33" fillId="43" borderId="28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3" fillId="43" borderId="29" xfId="0" applyFont="1" applyFill="1" applyBorder="1" applyAlignment="1">
      <alignment horizontal="center" vertical="center"/>
    </xf>
    <xf numFmtId="0" fontId="33" fillId="43" borderId="30" xfId="0" applyFont="1" applyFill="1" applyBorder="1" applyAlignment="1">
      <alignment horizontal="center" vertical="center"/>
    </xf>
    <xf numFmtId="0" fontId="33" fillId="43" borderId="31" xfId="0" applyFont="1" applyFill="1" applyBorder="1" applyAlignment="1">
      <alignment horizontal="center" vertical="center"/>
    </xf>
    <xf numFmtId="0" fontId="33" fillId="43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0" fontId="37" fillId="42" borderId="0" xfId="0" applyFont="1" applyFill="1" applyBorder="1" applyAlignment="1">
      <alignment/>
    </xf>
    <xf numFmtId="0" fontId="37" fillId="36" borderId="34" xfId="0" applyFont="1" applyFill="1" applyBorder="1" applyAlignment="1">
      <alignment horizontal="center"/>
    </xf>
    <xf numFmtId="0" fontId="37" fillId="36" borderId="35" xfId="0" applyFont="1" applyFill="1" applyBorder="1" applyAlignment="1">
      <alignment horizontal="center"/>
    </xf>
    <xf numFmtId="0" fontId="37" fillId="36" borderId="3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41" fillId="36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5" fontId="0" fillId="0" borderId="10" xfId="0" applyNumberFormat="1" applyBorder="1" applyAlignment="1">
      <alignment/>
    </xf>
    <xf numFmtId="0" fontId="21" fillId="34" borderId="15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44" borderId="15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17" xfId="0" applyFont="1" applyFill="1" applyBorder="1" applyAlignment="1">
      <alignment horizontal="center" vertical="center"/>
    </xf>
    <xf numFmtId="0" fontId="21" fillId="12" borderId="37" xfId="0" applyFont="1" applyFill="1" applyBorder="1" applyAlignment="1">
      <alignment horizontal="center" vertical="center"/>
    </xf>
    <xf numFmtId="0" fontId="21" fillId="12" borderId="38" xfId="0" applyFont="1" applyFill="1" applyBorder="1" applyAlignment="1">
      <alignment horizontal="center" vertical="center"/>
    </xf>
    <xf numFmtId="0" fontId="21" fillId="45" borderId="38" xfId="0" applyFont="1" applyFill="1" applyBorder="1" applyAlignment="1">
      <alignment horizontal="center" vertical="center"/>
    </xf>
    <xf numFmtId="0" fontId="22" fillId="45" borderId="26" xfId="0" applyFont="1" applyFill="1" applyBorder="1" applyAlignment="1">
      <alignment horizontal="center" vertical="center"/>
    </xf>
    <xf numFmtId="0" fontId="21" fillId="45" borderId="26" xfId="0" applyFont="1" applyFill="1" applyBorder="1" applyAlignment="1">
      <alignment horizontal="center" vertical="center"/>
    </xf>
    <xf numFmtId="0" fontId="21" fillId="45" borderId="39" xfId="0" applyFont="1" applyFill="1" applyBorder="1" applyAlignment="1">
      <alignment horizontal="center" vertical="center"/>
    </xf>
    <xf numFmtId="0" fontId="21" fillId="45" borderId="40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center" vertical="center"/>
    </xf>
    <xf numFmtId="0" fontId="21" fillId="44" borderId="17" xfId="0" applyFont="1" applyFill="1" applyBorder="1" applyAlignment="1">
      <alignment horizontal="center" vertical="center"/>
    </xf>
    <xf numFmtId="0" fontId="21" fillId="44" borderId="13" xfId="0" applyFont="1" applyFill="1" applyBorder="1" applyAlignment="1">
      <alignment horizontal="center" vertical="center"/>
    </xf>
    <xf numFmtId="0" fontId="21" fillId="44" borderId="25" xfId="0" applyFont="1" applyFill="1" applyBorder="1" applyAlignment="1">
      <alignment horizontal="center" vertical="center"/>
    </xf>
    <xf numFmtId="0" fontId="150" fillId="40" borderId="10" xfId="0" applyFont="1" applyFill="1" applyBorder="1" applyAlignment="1">
      <alignment horizontal="center"/>
    </xf>
    <xf numFmtId="0" fontId="150" fillId="33" borderId="10" xfId="0" applyFont="1" applyFill="1" applyBorder="1" applyAlignment="1">
      <alignment horizontal="center"/>
    </xf>
    <xf numFmtId="0" fontId="150" fillId="33" borderId="10" xfId="0" applyFont="1" applyFill="1" applyBorder="1" applyAlignment="1">
      <alignment horizontal="center" vertical="center" wrapText="1"/>
    </xf>
    <xf numFmtId="0" fontId="150" fillId="19" borderId="10" xfId="0" applyFont="1" applyFill="1" applyBorder="1" applyAlignment="1">
      <alignment horizontal="center" vertical="center" wrapText="1"/>
    </xf>
    <xf numFmtId="0" fontId="150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9" fillId="3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175" fontId="29" fillId="0" borderId="10" xfId="0" applyNumberFormat="1" applyFont="1" applyBorder="1" applyAlignment="1">
      <alignment horizontal="center"/>
    </xf>
    <xf numFmtId="0" fontId="151" fillId="34" borderId="10" xfId="0" applyFont="1" applyFill="1" applyBorder="1" applyAlignment="1">
      <alignment horizontal="center" vertical="center" wrapText="1"/>
    </xf>
    <xf numFmtId="0" fontId="152" fillId="34" borderId="10" xfId="0" applyFont="1" applyFill="1" applyBorder="1" applyAlignment="1">
      <alignment horizontal="center" wrapText="1"/>
    </xf>
    <xf numFmtId="0" fontId="152" fillId="34" borderId="10" xfId="0" applyFont="1" applyFill="1" applyBorder="1" applyAlignment="1">
      <alignment horizontal="center"/>
    </xf>
    <xf numFmtId="175" fontId="152" fillId="34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 wrapText="1"/>
    </xf>
    <xf numFmtId="0" fontId="15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15" fillId="42" borderId="42" xfId="0" applyFont="1" applyFill="1" applyBorder="1" applyAlignment="1">
      <alignment horizontal="center" vertical="center"/>
    </xf>
    <xf numFmtId="0" fontId="14" fillId="46" borderId="43" xfId="0" applyFont="1" applyFill="1" applyBorder="1" applyAlignment="1">
      <alignment horizontal="center" vertical="center"/>
    </xf>
    <xf numFmtId="0" fontId="14" fillId="46" borderId="44" xfId="0" applyFont="1" applyFill="1" applyBorder="1" applyAlignment="1">
      <alignment horizontal="center" vertical="center"/>
    </xf>
    <xf numFmtId="0" fontId="15" fillId="42" borderId="45" xfId="0" applyFont="1" applyFill="1" applyBorder="1" applyAlignment="1">
      <alignment horizontal="center" vertical="center"/>
    </xf>
    <xf numFmtId="0" fontId="15" fillId="42" borderId="46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7" xfId="0" applyBorder="1" applyAlignment="1">
      <alignment/>
    </xf>
    <xf numFmtId="0" fontId="15" fillId="0" borderId="48" xfId="0" applyFont="1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15" fillId="42" borderId="49" xfId="0" applyFont="1" applyFill="1" applyBorder="1" applyAlignment="1">
      <alignment horizontal="center" vertical="center"/>
    </xf>
    <xf numFmtId="172" fontId="15" fillId="42" borderId="45" xfId="0" applyNumberFormat="1" applyFont="1" applyFill="1" applyBorder="1" applyAlignment="1">
      <alignment horizontal="center" vertical="center"/>
    </xf>
    <xf numFmtId="172" fontId="15" fillId="42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15" fillId="0" borderId="47" xfId="0" applyNumberFormat="1" applyFont="1" applyBorder="1" applyAlignment="1">
      <alignment horizontal="center" vertical="center"/>
    </xf>
    <xf numFmtId="172" fontId="148" fillId="34" borderId="50" xfId="0" applyNumberFormat="1" applyFont="1" applyFill="1" applyBorder="1" applyAlignment="1">
      <alignment horizontal="center" vertical="center"/>
    </xf>
    <xf numFmtId="0" fontId="27" fillId="42" borderId="51" xfId="0" applyFont="1" applyFill="1" applyBorder="1" applyAlignment="1">
      <alignment/>
    </xf>
    <xf numFmtId="0" fontId="27" fillId="42" borderId="52" xfId="0" applyFont="1" applyFill="1" applyBorder="1" applyAlignment="1">
      <alignment/>
    </xf>
    <xf numFmtId="0" fontId="27" fillId="0" borderId="53" xfId="0" applyFont="1" applyBorder="1" applyAlignment="1">
      <alignment/>
    </xf>
    <xf numFmtId="0" fontId="27" fillId="42" borderId="53" xfId="0" applyFont="1" applyFill="1" applyBorder="1" applyAlignment="1">
      <alignment/>
    </xf>
    <xf numFmtId="0" fontId="27" fillId="0" borderId="54" xfId="0" applyFont="1" applyBorder="1" applyAlignment="1">
      <alignment/>
    </xf>
    <xf numFmtId="0" fontId="15" fillId="42" borderId="55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4" fillId="46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2" fillId="46" borderId="32" xfId="0" applyFont="1" applyFill="1" applyBorder="1" applyAlignment="1">
      <alignment/>
    </xf>
    <xf numFmtId="0" fontId="153" fillId="34" borderId="58" xfId="0" applyFont="1" applyFill="1" applyBorder="1" applyAlignment="1">
      <alignment horizontal="center" vertical="center"/>
    </xf>
    <xf numFmtId="3" fontId="145" fillId="0" borderId="10" xfId="0" applyNumberFormat="1" applyFont="1" applyBorder="1" applyAlignment="1">
      <alignment horizontal="center"/>
    </xf>
    <xf numFmtId="3" fontId="145" fillId="0" borderId="55" xfId="0" applyNumberFormat="1" applyFont="1" applyBorder="1" applyAlignment="1">
      <alignment vertical="top" wrapText="1"/>
    </xf>
    <xf numFmtId="3" fontId="145" fillId="36" borderId="10" xfId="0" applyNumberFormat="1" applyFont="1" applyFill="1" applyBorder="1" applyAlignment="1">
      <alignment horizontal="center" vertical="top" wrapText="1"/>
    </xf>
    <xf numFmtId="3" fontId="145" fillId="0" borderId="11" xfId="0" applyNumberFormat="1" applyFont="1" applyBorder="1" applyAlignment="1">
      <alignment/>
    </xf>
    <xf numFmtId="0" fontId="145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center"/>
    </xf>
    <xf numFmtId="172" fontId="2" fillId="0" borderId="55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center"/>
    </xf>
    <xf numFmtId="172" fontId="2" fillId="34" borderId="55" xfId="0" applyNumberFormat="1" applyFont="1" applyFill="1" applyBorder="1" applyAlignment="1">
      <alignment vertical="center"/>
    </xf>
    <xf numFmtId="172" fontId="14" fillId="36" borderId="10" xfId="0" applyNumberFormat="1" applyFont="1" applyFill="1" applyBorder="1" applyAlignment="1">
      <alignment/>
    </xf>
    <xf numFmtId="172" fontId="14" fillId="34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172" fontId="30" fillId="36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145" fillId="34" borderId="10" xfId="0" applyFont="1" applyFill="1" applyBorder="1" applyAlignment="1">
      <alignment horizontal="center" vertical="top" wrapText="1"/>
    </xf>
    <xf numFmtId="0" fontId="145" fillId="0" borderId="10" xfId="0" applyFont="1" applyBorder="1" applyAlignment="1">
      <alignment horizontal="right" vertical="top" wrapText="1"/>
    </xf>
    <xf numFmtId="0" fontId="145" fillId="34" borderId="10" xfId="0" applyFont="1" applyFill="1" applyBorder="1" applyAlignment="1">
      <alignment horizontal="right" vertical="top" wrapText="1"/>
    </xf>
    <xf numFmtId="0" fontId="43" fillId="0" borderId="0" xfId="52" applyFont="1" applyBorder="1" applyAlignment="1" applyProtection="1">
      <alignment horizontal="center"/>
      <protection/>
    </xf>
    <xf numFmtId="8" fontId="42" fillId="42" borderId="0" xfId="0" applyNumberFormat="1" applyFont="1" applyFill="1" applyBorder="1" applyAlignment="1">
      <alignment horizontal="center" vertical="center" wrapText="1"/>
    </xf>
    <xf numFmtId="0" fontId="42" fillId="42" borderId="0" xfId="0" applyFont="1" applyFill="1" applyBorder="1" applyAlignment="1">
      <alignment horizontal="center" vertical="center" wrapText="1"/>
    </xf>
    <xf numFmtId="3" fontId="145" fillId="33" borderId="0" xfId="0" applyNumberFormat="1" applyFont="1" applyFill="1" applyBorder="1" applyAlignment="1">
      <alignment horizontal="center"/>
    </xf>
    <xf numFmtId="3" fontId="145" fillId="33" borderId="0" xfId="0" applyNumberFormat="1" applyFont="1" applyFill="1" applyBorder="1" applyAlignment="1">
      <alignment/>
    </xf>
    <xf numFmtId="3" fontId="145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3" fontId="1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6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172" fontId="22" fillId="33" borderId="0" xfId="52" applyNumberFormat="1" applyFont="1" applyFill="1" applyBorder="1" applyAlignment="1" applyProtection="1">
      <alignment horizontal="right" vertical="center" wrapText="1"/>
      <protection/>
    </xf>
    <xf numFmtId="0" fontId="145" fillId="33" borderId="0" xfId="0" applyFont="1" applyFill="1" applyBorder="1" applyAlignment="1">
      <alignment horizontal="right" vertical="top" wrapText="1"/>
    </xf>
    <xf numFmtId="172" fontId="35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172" fontId="30" fillId="33" borderId="10" xfId="0" applyNumberFormat="1" applyFont="1" applyFill="1" applyBorder="1" applyAlignment="1">
      <alignment vertical="center"/>
    </xf>
    <xf numFmtId="172" fontId="30" fillId="33" borderId="10" xfId="52" applyNumberFormat="1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>
      <alignment vertical="center" wrapText="1"/>
    </xf>
    <xf numFmtId="172" fontId="30" fillId="34" borderId="10" xfId="52" applyNumberFormat="1" applyFont="1" applyFill="1" applyBorder="1" applyAlignment="1" applyProtection="1">
      <alignment vertical="center" wrapText="1"/>
      <protection/>
    </xf>
    <xf numFmtId="172" fontId="30" fillId="34" borderId="10" xfId="0" applyNumberFormat="1" applyFont="1" applyFill="1" applyBorder="1" applyAlignment="1">
      <alignment vertical="center"/>
    </xf>
    <xf numFmtId="8" fontId="154" fillId="0" borderId="10" xfId="0" applyNumberFormat="1" applyFont="1" applyBorder="1" applyAlignment="1">
      <alignment vertical="center"/>
    </xf>
    <xf numFmtId="172" fontId="97" fillId="10" borderId="10" xfId="0" applyNumberFormat="1" applyFont="1" applyFill="1" applyBorder="1" applyAlignment="1">
      <alignment horizontal="center"/>
    </xf>
    <xf numFmtId="0" fontId="42" fillId="10" borderId="10" xfId="0" applyFont="1" applyFill="1" applyBorder="1" applyAlignment="1">
      <alignment vertical="center"/>
    </xf>
    <xf numFmtId="6" fontId="98" fillId="10" borderId="10" xfId="0" applyNumberFormat="1" applyFont="1" applyFill="1" applyBorder="1" applyAlignment="1">
      <alignment horizontal="center"/>
    </xf>
    <xf numFmtId="8" fontId="154" fillId="34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16" fillId="0" borderId="10" xfId="0" applyNumberFormat="1" applyFont="1" applyBorder="1" applyAlignment="1">
      <alignment horizontal="left" vertical="center" wrapText="1"/>
    </xf>
    <xf numFmtId="3" fontId="16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6" fontId="150" fillId="33" borderId="10" xfId="0" applyNumberFormat="1" applyFont="1" applyFill="1" applyBorder="1" applyAlignment="1">
      <alignment vertical="center"/>
    </xf>
    <xf numFmtId="6" fontId="150" fillId="34" borderId="10" xfId="0" applyNumberFormat="1" applyFont="1" applyFill="1" applyBorder="1" applyAlignment="1">
      <alignment vertical="center"/>
    </xf>
    <xf numFmtId="0" fontId="97" fillId="10" borderId="10" xfId="0" applyFont="1" applyFill="1" applyBorder="1" applyAlignment="1">
      <alignment horizontal="center" vertical="center"/>
    </xf>
    <xf numFmtId="172" fontId="97" fillId="10" borderId="1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14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5" fillId="0" borderId="59" xfId="0" applyFont="1" applyBorder="1" applyAlignment="1">
      <alignment horizontal="center" vertical="center" wrapText="1"/>
    </xf>
    <xf numFmtId="20" fontId="152" fillId="0" borderId="10" xfId="0" applyNumberFormat="1" applyFont="1" applyBorder="1" applyAlignment="1">
      <alignment horizontal="center" vertical="center"/>
    </xf>
    <xf numFmtId="0" fontId="34" fillId="47" borderId="10" xfId="0" applyFont="1" applyFill="1" applyBorder="1" applyAlignment="1">
      <alignment horizontal="center"/>
    </xf>
    <xf numFmtId="0" fontId="46" fillId="0" borderId="59" xfId="0" applyFont="1" applyBorder="1" applyAlignment="1">
      <alignment horizontal="center" vertical="center" wrapText="1"/>
    </xf>
    <xf numFmtId="0" fontId="34" fillId="47" borderId="59" xfId="0" applyFont="1" applyFill="1" applyBorder="1" applyAlignment="1">
      <alignment horizontal="center"/>
    </xf>
    <xf numFmtId="172" fontId="30" fillId="36" borderId="59" xfId="0" applyNumberFormat="1" applyFon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/>
    </xf>
    <xf numFmtId="172" fontId="150" fillId="2" borderId="10" xfId="0" applyNumberFormat="1" applyFont="1" applyFill="1" applyBorder="1" applyAlignment="1">
      <alignment horizontal="center" vertical="center"/>
    </xf>
    <xf numFmtId="172" fontId="150" fillId="2" borderId="10" xfId="0" applyNumberFormat="1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33" borderId="11" xfId="0" applyFont="1" applyFill="1" applyBorder="1" applyAlignment="1">
      <alignment vertical="top" wrapText="1"/>
    </xf>
    <xf numFmtId="172" fontId="3" fillId="33" borderId="11" xfId="0" applyNumberFormat="1" applyFont="1" applyFill="1" applyBorder="1" applyAlignment="1">
      <alignment/>
    </xf>
    <xf numFmtId="0" fontId="150" fillId="2" borderId="45" xfId="0" applyFont="1" applyFill="1" applyBorder="1" applyAlignment="1">
      <alignment horizontal="center" vertical="center"/>
    </xf>
    <xf numFmtId="0" fontId="152" fillId="2" borderId="45" xfId="0" applyFont="1" applyFill="1" applyBorder="1" applyAlignment="1">
      <alignment horizontal="center" vertical="center" wrapText="1"/>
    </xf>
    <xf numFmtId="0" fontId="150" fillId="2" borderId="45" xfId="0" applyFont="1" applyFill="1" applyBorder="1" applyAlignment="1">
      <alignment horizontal="center" vertical="center" wrapText="1"/>
    </xf>
    <xf numFmtId="172" fontId="150" fillId="2" borderId="46" xfId="0" applyNumberFormat="1" applyFont="1" applyFill="1" applyBorder="1" applyAlignment="1">
      <alignment horizontal="center" vertical="center" wrapText="1"/>
    </xf>
    <xf numFmtId="0" fontId="155" fillId="2" borderId="47" xfId="0" applyFont="1" applyFill="1" applyBorder="1" applyAlignment="1">
      <alignment/>
    </xf>
    <xf numFmtId="0" fontId="155" fillId="2" borderId="47" xfId="0" applyFont="1" applyFill="1" applyBorder="1" applyAlignment="1">
      <alignment horizontal="center" vertical="center"/>
    </xf>
    <xf numFmtId="172" fontId="155" fillId="2" borderId="47" xfId="0" applyNumberFormat="1" applyFont="1" applyFill="1" applyBorder="1" applyAlignment="1">
      <alignment/>
    </xf>
    <xf numFmtId="172" fontId="150" fillId="2" borderId="48" xfId="0" applyNumberFormat="1" applyFont="1" applyFill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/>
    </xf>
    <xf numFmtId="172" fontId="14" fillId="36" borderId="61" xfId="0" applyNumberFormat="1" applyFont="1" applyFill="1" applyBorder="1" applyAlignment="1">
      <alignment/>
    </xf>
    <xf numFmtId="3" fontId="9" fillId="0" borderId="62" xfId="0" applyNumberFormat="1" applyFont="1" applyBorder="1" applyAlignment="1">
      <alignment horizontal="center"/>
    </xf>
    <xf numFmtId="172" fontId="14" fillId="36" borderId="42" xfId="0" applyNumberFormat="1" applyFont="1" applyFill="1" applyBorder="1" applyAlignment="1">
      <alignment/>
    </xf>
    <xf numFmtId="3" fontId="9" fillId="0" borderId="63" xfId="0" applyNumberFormat="1" applyFont="1" applyBorder="1" applyAlignment="1">
      <alignment horizontal="center"/>
    </xf>
    <xf numFmtId="3" fontId="9" fillId="0" borderId="59" xfId="0" applyNumberFormat="1" applyFont="1" applyBorder="1" applyAlignment="1">
      <alignment horizontal="left" vertical="top" wrapText="1"/>
    </xf>
    <xf numFmtId="0" fontId="3" fillId="0" borderId="59" xfId="0" applyFont="1" applyBorder="1" applyAlignment="1">
      <alignment/>
    </xf>
    <xf numFmtId="0" fontId="2" fillId="33" borderId="59" xfId="0" applyFont="1" applyFill="1" applyBorder="1" applyAlignment="1">
      <alignment vertical="top" wrapText="1"/>
    </xf>
    <xf numFmtId="172" fontId="3" fillId="33" borderId="59" xfId="0" applyNumberFormat="1" applyFont="1" applyFill="1" applyBorder="1" applyAlignment="1">
      <alignment/>
    </xf>
    <xf numFmtId="172" fontId="14" fillId="36" borderId="64" xfId="0" applyNumberFormat="1" applyFont="1" applyFill="1" applyBorder="1" applyAlignment="1">
      <alignment/>
    </xf>
    <xf numFmtId="3" fontId="9" fillId="0" borderId="65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33" borderId="50" xfId="0" applyFont="1" applyFill="1" applyBorder="1" applyAlignment="1">
      <alignment vertical="center" wrapText="1"/>
    </xf>
    <xf numFmtId="172" fontId="2" fillId="33" borderId="50" xfId="0" applyNumberFormat="1" applyFont="1" applyFill="1" applyBorder="1" applyAlignment="1">
      <alignment vertical="center"/>
    </xf>
    <xf numFmtId="172" fontId="14" fillId="36" borderId="6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 wrapText="1"/>
    </xf>
    <xf numFmtId="0" fontId="145" fillId="0" borderId="10" xfId="0" applyFont="1" applyBorder="1" applyAlignment="1">
      <alignment horizontal="right" vertical="center" wrapText="1"/>
    </xf>
    <xf numFmtId="172" fontId="14" fillId="36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45" fillId="34" borderId="10" xfId="0" applyFont="1" applyFill="1" applyBorder="1" applyAlignment="1">
      <alignment horizontal="right" vertical="center" wrapText="1"/>
    </xf>
    <xf numFmtId="172" fontId="14" fillId="34" borderId="10" xfId="0" applyNumberFormat="1" applyFont="1" applyFill="1" applyBorder="1" applyAlignment="1">
      <alignment vertical="center"/>
    </xf>
    <xf numFmtId="0" fontId="38" fillId="2" borderId="10" xfId="0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154" fillId="0" borderId="10" xfId="0" applyNumberFormat="1" applyFont="1" applyBorder="1" applyAlignment="1">
      <alignment horizontal="right" vertical="center"/>
    </xf>
    <xf numFmtId="3" fontId="145" fillId="0" borderId="11" xfId="0" applyNumberFormat="1" applyFont="1" applyBorder="1" applyAlignment="1">
      <alignment horizontal="right"/>
    </xf>
    <xf numFmtId="0" fontId="156" fillId="48" borderId="11" xfId="0" applyFont="1" applyFill="1" applyBorder="1" applyAlignment="1">
      <alignment/>
    </xf>
    <xf numFmtId="0" fontId="48" fillId="33" borderId="67" xfId="0" applyFont="1" applyFill="1" applyBorder="1" applyAlignment="1">
      <alignment horizontal="center" vertical="center"/>
    </xf>
    <xf numFmtId="0" fontId="48" fillId="33" borderId="68" xfId="0" applyFont="1" applyFill="1" applyBorder="1" applyAlignment="1">
      <alignment horizontal="center" vertical="center"/>
    </xf>
    <xf numFmtId="0" fontId="157" fillId="49" borderId="69" xfId="0" applyFont="1" applyFill="1" applyBorder="1" applyAlignment="1">
      <alignment horizontal="center"/>
    </xf>
    <xf numFmtId="0" fontId="157" fillId="49" borderId="11" xfId="0" applyFont="1" applyFill="1" applyBorder="1" applyAlignment="1">
      <alignment horizontal="center"/>
    </xf>
    <xf numFmtId="0" fontId="157" fillId="49" borderId="70" xfId="0" applyFont="1" applyFill="1" applyBorder="1" applyAlignment="1">
      <alignment horizontal="center" vertical="center"/>
    </xf>
    <xf numFmtId="0" fontId="157" fillId="49" borderId="70" xfId="0" applyFont="1" applyFill="1" applyBorder="1" applyAlignment="1">
      <alignment horizontal="center"/>
    </xf>
    <xf numFmtId="0" fontId="158" fillId="33" borderId="71" xfId="0" applyFont="1" applyFill="1" applyBorder="1" applyAlignment="1">
      <alignment horizontal="center"/>
    </xf>
    <xf numFmtId="187" fontId="157" fillId="49" borderId="11" xfId="0" applyNumberFormat="1" applyFont="1" applyFill="1" applyBorder="1" applyAlignment="1">
      <alignment horizontal="center" vertical="center"/>
    </xf>
    <xf numFmtId="0" fontId="159" fillId="33" borderId="72" xfId="0" applyFont="1" applyFill="1" applyBorder="1" applyAlignment="1">
      <alignment horizontal="center" vertical="center"/>
    </xf>
    <xf numFmtId="0" fontId="159" fillId="33" borderId="73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/>
    </xf>
    <xf numFmtId="0" fontId="2" fillId="33" borderId="70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 vertical="center"/>
    </xf>
    <xf numFmtId="0" fontId="156" fillId="48" borderId="70" xfId="0" applyFont="1" applyFill="1" applyBorder="1" applyAlignment="1">
      <alignment/>
    </xf>
    <xf numFmtId="0" fontId="156" fillId="48" borderId="70" xfId="0" applyFont="1" applyFill="1" applyBorder="1" applyAlignment="1">
      <alignment horizontal="center" vertical="center"/>
    </xf>
    <xf numFmtId="187" fontId="156" fillId="48" borderId="7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1" fillId="10" borderId="12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20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7" fillId="10" borderId="10" xfId="0" applyFont="1" applyFill="1" applyBorder="1" applyAlignment="1">
      <alignment horizontal="left"/>
    </xf>
    <xf numFmtId="0" fontId="2" fillId="34" borderId="10" xfId="0" applyFont="1" applyFill="1" applyBorder="1" applyAlignment="1" applyProtection="1">
      <alignment horizontal="left"/>
      <protection locked="0"/>
    </xf>
    <xf numFmtId="0" fontId="4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horizontal="center" vertical="center"/>
    </xf>
    <xf numFmtId="0" fontId="160" fillId="0" borderId="0" xfId="0" applyFont="1" applyAlignment="1">
      <alignment/>
    </xf>
    <xf numFmtId="0" fontId="1" fillId="0" borderId="75" xfId="0" applyFont="1" applyBorder="1" applyAlignment="1">
      <alignment horizontal="center" vertical="center"/>
    </xf>
    <xf numFmtId="0" fontId="1" fillId="51" borderId="59" xfId="0" applyFont="1" applyFill="1" applyBorder="1" applyAlignment="1">
      <alignment horizontal="center" vertical="center"/>
    </xf>
    <xf numFmtId="0" fontId="1" fillId="51" borderId="11" xfId="0" applyFont="1" applyFill="1" applyBorder="1" applyAlignment="1">
      <alignment horizontal="center" vertical="center"/>
    </xf>
    <xf numFmtId="0" fontId="160" fillId="51" borderId="59" xfId="0" applyFont="1" applyFill="1" applyBorder="1" applyAlignment="1">
      <alignment/>
    </xf>
    <xf numFmtId="0" fontId="160" fillId="51" borderId="11" xfId="0" applyFont="1" applyFill="1" applyBorder="1" applyAlignment="1">
      <alignment/>
    </xf>
    <xf numFmtId="0" fontId="1" fillId="0" borderId="76" xfId="0" applyFont="1" applyBorder="1" applyAlignment="1">
      <alignment horizontal="center" vertical="center"/>
    </xf>
    <xf numFmtId="0" fontId="52" fillId="0" borderId="77" xfId="0" applyFont="1" applyFill="1" applyBorder="1" applyAlignment="1">
      <alignment horizontal="left" vertical="center" wrapText="1"/>
    </xf>
    <xf numFmtId="20" fontId="2" fillId="0" borderId="78" xfId="0" applyNumberFormat="1" applyFont="1" applyFill="1" applyBorder="1" applyAlignment="1">
      <alignment horizontal="center" vertical="center" wrapText="1"/>
    </xf>
    <xf numFmtId="0" fontId="52" fillId="52" borderId="77" xfId="0" applyFont="1" applyFill="1" applyBorder="1" applyAlignment="1">
      <alignment horizontal="left" vertical="center" wrapText="1"/>
    </xf>
    <xf numFmtId="174" fontId="2" fillId="52" borderId="77" xfId="0" applyNumberFormat="1" applyFont="1" applyFill="1" applyBorder="1" applyAlignment="1">
      <alignment horizontal="center" vertical="center"/>
    </xf>
    <xf numFmtId="20" fontId="2" fillId="52" borderId="77" xfId="0" applyNumberFormat="1" applyFont="1" applyFill="1" applyBorder="1" applyAlignment="1">
      <alignment horizontal="center" vertical="center"/>
    </xf>
    <xf numFmtId="20" fontId="56" fillId="52" borderId="77" xfId="0" applyNumberFormat="1" applyFont="1" applyFill="1" applyBorder="1" applyAlignment="1">
      <alignment horizontal="center" vertical="center" wrapText="1"/>
    </xf>
    <xf numFmtId="20" fontId="2" fillId="52" borderId="77" xfId="0" applyNumberFormat="1" applyFont="1" applyFill="1" applyBorder="1" applyAlignment="1">
      <alignment horizontal="center" vertical="center" wrapText="1"/>
    </xf>
    <xf numFmtId="0" fontId="53" fillId="53" borderId="79" xfId="0" applyFont="1" applyFill="1" applyBorder="1" applyAlignment="1">
      <alignment vertical="center"/>
    </xf>
    <xf numFmtId="0" fontId="54" fillId="53" borderId="80" xfId="0" applyFont="1" applyFill="1" applyBorder="1" applyAlignment="1">
      <alignment vertical="center"/>
    </xf>
    <xf numFmtId="49" fontId="54" fillId="53" borderId="81" xfId="0" applyNumberFormat="1" applyFont="1" applyFill="1" applyBorder="1" applyAlignment="1">
      <alignment vertical="center"/>
    </xf>
    <xf numFmtId="174" fontId="2" fillId="0" borderId="77" xfId="0" applyNumberFormat="1" applyFont="1" applyFill="1" applyBorder="1" applyAlignment="1">
      <alignment horizontal="center" vertical="center"/>
    </xf>
    <xf numFmtId="20" fontId="2" fillId="0" borderId="77" xfId="0" applyNumberFormat="1" applyFont="1" applyFill="1" applyBorder="1" applyAlignment="1">
      <alignment horizontal="center" vertical="center"/>
    </xf>
    <xf numFmtId="20" fontId="56" fillId="0" borderId="77" xfId="0" applyNumberFormat="1" applyFont="1" applyFill="1" applyBorder="1" applyAlignment="1">
      <alignment horizontal="center" vertical="center" wrapText="1"/>
    </xf>
    <xf numFmtId="0" fontId="53" fillId="53" borderId="79" xfId="0" applyFont="1" applyFill="1" applyBorder="1" applyAlignment="1">
      <alignment vertical="center" wrapText="1"/>
    </xf>
    <xf numFmtId="0" fontId="54" fillId="53" borderId="80" xfId="0" applyFont="1" applyFill="1" applyBorder="1" applyAlignment="1">
      <alignment vertical="center" wrapText="1"/>
    </xf>
    <xf numFmtId="20" fontId="32" fillId="52" borderId="77" xfId="0" applyNumberFormat="1" applyFont="1" applyFill="1" applyBorder="1" applyAlignment="1">
      <alignment horizontal="center" vertical="center" wrapText="1"/>
    </xf>
    <xf numFmtId="0" fontId="53" fillId="53" borderId="79" xfId="0" applyFont="1" applyFill="1" applyBorder="1" applyAlignment="1">
      <alignment vertical="top" wrapText="1"/>
    </xf>
    <xf numFmtId="0" fontId="53" fillId="53" borderId="8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12" fillId="44" borderId="10" xfId="0" applyFont="1" applyFill="1" applyBorder="1" applyAlignment="1">
      <alignment horizontal="center"/>
    </xf>
    <xf numFmtId="0" fontId="11" fillId="44" borderId="10" xfId="0" applyFont="1" applyFill="1" applyBorder="1" applyAlignment="1">
      <alignment/>
    </xf>
    <xf numFmtId="3" fontId="148" fillId="44" borderId="10" xfId="0" applyNumberFormat="1" applyFont="1" applyFill="1" applyBorder="1" applyAlignment="1">
      <alignment horizontal="right" indent="1"/>
    </xf>
    <xf numFmtId="0" fontId="12" fillId="44" borderId="10" xfId="0" applyFont="1" applyFill="1" applyBorder="1" applyAlignment="1">
      <alignment/>
    </xf>
    <xf numFmtId="20" fontId="11" fillId="44" borderId="10" xfId="0" applyNumberFormat="1" applyFont="1" applyFill="1" applyBorder="1" applyAlignment="1">
      <alignment horizontal="center"/>
    </xf>
    <xf numFmtId="20" fontId="149" fillId="44" borderId="11" xfId="0" applyNumberFormat="1" applyFont="1" applyFill="1" applyBorder="1" applyAlignment="1">
      <alignment horizontal="center"/>
    </xf>
    <xf numFmtId="0" fontId="148" fillId="44" borderId="10" xfId="0" applyFont="1" applyFill="1" applyBorder="1" applyAlignment="1">
      <alignment/>
    </xf>
    <xf numFmtId="0" fontId="148" fillId="44" borderId="10" xfId="0" applyFont="1" applyFill="1" applyBorder="1" applyAlignment="1">
      <alignment horizontal="left"/>
    </xf>
    <xf numFmtId="14" fontId="45" fillId="44" borderId="10" xfId="0" applyNumberFormat="1" applyFont="1" applyFill="1" applyBorder="1" applyAlignment="1">
      <alignment horizontal="center" vertical="center" wrapText="1"/>
    </xf>
    <xf numFmtId="14" fontId="45" fillId="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14" fontId="29" fillId="33" borderId="10" xfId="0" applyNumberFormat="1" applyFont="1" applyFill="1" applyBorder="1" applyAlignment="1">
      <alignment horizontal="center" vertical="center"/>
    </xf>
    <xf numFmtId="14" fontId="45" fillId="3" borderId="82" xfId="0" applyNumberFormat="1" applyFont="1" applyFill="1" applyBorder="1" applyAlignment="1">
      <alignment horizontal="center" vertical="center" wrapText="1"/>
    </xf>
    <xf numFmtId="14" fontId="45" fillId="44" borderId="82" xfId="0" applyNumberFormat="1" applyFont="1" applyFill="1" applyBorder="1" applyAlignment="1">
      <alignment horizontal="center" vertical="center" wrapText="1"/>
    </xf>
    <xf numFmtId="14" fontId="45" fillId="33" borderId="82" xfId="0" applyNumberFormat="1" applyFont="1" applyFill="1" applyBorder="1" applyAlignment="1">
      <alignment horizontal="center" vertical="center" wrapText="1"/>
    </xf>
    <xf numFmtId="14" fontId="29" fillId="33" borderId="83" xfId="0" applyNumberFormat="1" applyFont="1" applyFill="1" applyBorder="1" applyAlignment="1">
      <alignment horizontal="center" vertical="center"/>
    </xf>
    <xf numFmtId="14" fontId="29" fillId="33" borderId="84" xfId="0" applyNumberFormat="1" applyFont="1" applyFill="1" applyBorder="1" applyAlignment="1">
      <alignment horizontal="center" vertical="center"/>
    </xf>
    <xf numFmtId="14" fontId="29" fillId="44" borderId="84" xfId="0" applyNumberFormat="1" applyFont="1" applyFill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52" fillId="0" borderId="86" xfId="0" applyFont="1" applyFill="1" applyBorder="1" applyAlignment="1">
      <alignment horizontal="left" vertical="center" wrapText="1"/>
    </xf>
    <xf numFmtId="174" fontId="2" fillId="0" borderId="86" xfId="0" applyNumberFormat="1" applyFont="1" applyFill="1" applyBorder="1" applyAlignment="1">
      <alignment horizontal="center" vertical="center"/>
    </xf>
    <xf numFmtId="174" fontId="15" fillId="0" borderId="86" xfId="0" applyNumberFormat="1" applyFont="1" applyFill="1" applyBorder="1" applyAlignment="1">
      <alignment horizontal="center" vertical="center" wrapText="1"/>
    </xf>
    <xf numFmtId="20" fontId="32" fillId="0" borderId="86" xfId="0" applyNumberFormat="1" applyFont="1" applyFill="1" applyBorder="1" applyAlignment="1">
      <alignment horizontal="center" vertical="center" wrapText="1"/>
    </xf>
    <xf numFmtId="20" fontId="2" fillId="0" borderId="86" xfId="0" applyNumberFormat="1" applyFont="1" applyFill="1" applyBorder="1" applyAlignment="1">
      <alignment horizontal="center" vertical="center" wrapText="1"/>
    </xf>
    <xf numFmtId="0" fontId="53" fillId="53" borderId="87" xfId="0" applyFont="1" applyFill="1" applyBorder="1" applyAlignment="1">
      <alignment vertical="center" wrapText="1"/>
    </xf>
    <xf numFmtId="0" fontId="54" fillId="53" borderId="88" xfId="0" applyFont="1" applyFill="1" applyBorder="1" applyAlignment="1">
      <alignment vertical="center" wrapText="1"/>
    </xf>
    <xf numFmtId="49" fontId="54" fillId="53" borderId="89" xfId="0" applyNumberFormat="1" applyFont="1" applyFill="1" applyBorder="1" applyAlignment="1">
      <alignment vertical="center"/>
    </xf>
    <xf numFmtId="0" fontId="52" fillId="0" borderId="90" xfId="0" applyFont="1" applyFill="1" applyBorder="1" applyAlignment="1">
      <alignment horizontal="left" vertical="center" wrapText="1"/>
    </xf>
    <xf numFmtId="174" fontId="2" fillId="0" borderId="90" xfId="0" applyNumberFormat="1" applyFont="1" applyFill="1" applyBorder="1" applyAlignment="1">
      <alignment horizontal="center" vertical="center"/>
    </xf>
    <xf numFmtId="20" fontId="2" fillId="0" borderId="90" xfId="0" applyNumberFormat="1" applyFont="1" applyFill="1" applyBorder="1" applyAlignment="1">
      <alignment horizontal="center" vertical="center"/>
    </xf>
    <xf numFmtId="0" fontId="53" fillId="53" borderId="91" xfId="0" applyFont="1" applyFill="1" applyBorder="1" applyAlignment="1">
      <alignment vertical="center" wrapText="1"/>
    </xf>
    <xf numFmtId="0" fontId="54" fillId="53" borderId="59" xfId="0" applyFont="1" applyFill="1" applyBorder="1" applyAlignment="1">
      <alignment vertical="center"/>
    </xf>
    <xf numFmtId="49" fontId="54" fillId="53" borderId="92" xfId="0" applyNumberFormat="1" applyFont="1" applyFill="1" applyBorder="1" applyAlignment="1">
      <alignment vertical="center"/>
    </xf>
    <xf numFmtId="20" fontId="32" fillId="0" borderId="90" xfId="0" applyNumberFormat="1" applyFont="1" applyFill="1" applyBorder="1" applyAlignment="1">
      <alignment horizontal="center" vertical="center" wrapText="1"/>
    </xf>
    <xf numFmtId="20" fontId="2" fillId="0" borderId="90" xfId="0" applyNumberFormat="1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left"/>
    </xf>
    <xf numFmtId="0" fontId="2" fillId="33" borderId="56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left" indent="1"/>
    </xf>
    <xf numFmtId="0" fontId="2" fillId="33" borderId="93" xfId="0" applyFont="1" applyFill="1" applyBorder="1" applyAlignment="1">
      <alignment horizontal="left" indent="1"/>
    </xf>
    <xf numFmtId="0" fontId="159" fillId="33" borderId="65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indent="1"/>
    </xf>
    <xf numFmtId="0" fontId="2" fillId="33" borderId="56" xfId="0" applyFont="1" applyFill="1" applyBorder="1" applyAlignment="1">
      <alignment horizontal="left" indent="1"/>
    </xf>
    <xf numFmtId="181" fontId="2" fillId="33" borderId="70" xfId="0" applyNumberFormat="1" applyFont="1" applyFill="1" applyBorder="1" applyAlignment="1">
      <alignment horizontal="center"/>
    </xf>
    <xf numFmtId="181" fontId="2" fillId="33" borderId="56" xfId="0" applyNumberFormat="1" applyFont="1" applyFill="1" applyBorder="1" applyAlignment="1">
      <alignment horizontal="center"/>
    </xf>
    <xf numFmtId="14" fontId="45" fillId="33" borderId="94" xfId="0" applyNumberFormat="1" applyFont="1" applyFill="1" applyBorder="1" applyAlignment="1">
      <alignment horizontal="center" vertical="center" wrapText="1"/>
    </xf>
    <xf numFmtId="14" fontId="45" fillId="33" borderId="59" xfId="0" applyNumberFormat="1" applyFont="1" applyFill="1" applyBorder="1" applyAlignment="1">
      <alignment horizontal="center" vertical="center" wrapText="1"/>
    </xf>
    <xf numFmtId="14" fontId="29" fillId="33" borderId="59" xfId="0" applyNumberFormat="1" applyFont="1" applyFill="1" applyBorder="1" applyAlignment="1">
      <alignment horizontal="center" vertical="center"/>
    </xf>
    <xf numFmtId="14" fontId="45" fillId="33" borderId="59" xfId="0" applyNumberFormat="1" applyFont="1" applyFill="1" applyBorder="1" applyAlignment="1">
      <alignment horizontal="center" vertical="center"/>
    </xf>
    <xf numFmtId="14" fontId="45" fillId="33" borderId="95" xfId="0" applyNumberFormat="1" applyFont="1" applyFill="1" applyBorder="1" applyAlignment="1">
      <alignment horizontal="center" vertical="center"/>
    </xf>
    <xf numFmtId="0" fontId="145" fillId="4" borderId="10" xfId="0" applyFont="1" applyFill="1" applyBorder="1" applyAlignment="1">
      <alignment horizontal="left" indent="1"/>
    </xf>
    <xf numFmtId="177" fontId="2" fillId="4" borderId="10" xfId="0" applyNumberFormat="1" applyFont="1" applyFill="1" applyBorder="1" applyAlignment="1">
      <alignment horizontal="right" vertical="center"/>
    </xf>
    <xf numFmtId="14" fontId="146" fillId="4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14" fontId="146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 horizontal="center" vertical="center"/>
    </xf>
    <xf numFmtId="14" fontId="146" fillId="7" borderId="10" xfId="0" applyNumberFormat="1" applyFont="1" applyFill="1" applyBorder="1" applyAlignment="1">
      <alignment horizontal="right"/>
    </xf>
    <xf numFmtId="14" fontId="146" fillId="17" borderId="10" xfId="0" applyNumberFormat="1" applyFont="1" applyFill="1" applyBorder="1" applyAlignment="1">
      <alignment horizontal="right"/>
    </xf>
    <xf numFmtId="0" fontId="3" fillId="17" borderId="10" xfId="0" applyFont="1" applyFill="1" applyBorder="1" applyAlignment="1">
      <alignment horizontal="center" vertical="center"/>
    </xf>
    <xf numFmtId="49" fontId="161" fillId="33" borderId="10" xfId="0" applyNumberFormat="1" applyFont="1" applyFill="1" applyBorder="1" applyAlignment="1">
      <alignment horizontal="center" vertical="center"/>
    </xf>
    <xf numFmtId="49" fontId="161" fillId="8" borderId="10" xfId="0" applyNumberFormat="1" applyFont="1" applyFill="1" applyBorder="1" applyAlignment="1">
      <alignment horizontal="center" vertical="center"/>
    </xf>
    <xf numFmtId="0" fontId="160" fillId="33" borderId="0" xfId="0" applyFont="1" applyFill="1" applyAlignment="1">
      <alignment horizontal="right"/>
    </xf>
    <xf numFmtId="0" fontId="160" fillId="33" borderId="0" xfId="0" applyFont="1" applyFill="1" applyAlignment="1">
      <alignment/>
    </xf>
    <xf numFmtId="49" fontId="161" fillId="17" borderId="10" xfId="0" applyNumberFormat="1" applyFont="1" applyFill="1" applyBorder="1" applyAlignment="1">
      <alignment horizontal="center" vertical="center"/>
    </xf>
    <xf numFmtId="49" fontId="161" fillId="7" borderId="10" xfId="0" applyNumberFormat="1" applyFont="1" applyFill="1" applyBorder="1" applyAlignment="1">
      <alignment horizontal="center" vertical="center"/>
    </xf>
    <xf numFmtId="49" fontId="161" fillId="4" borderId="10" xfId="0" applyNumberFormat="1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left" indent="1"/>
    </xf>
    <xf numFmtId="0" fontId="145" fillId="33" borderId="96" xfId="0" applyFont="1" applyFill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162" fillId="0" borderId="0" xfId="0" applyFont="1" applyAlignment="1">
      <alignment vertical="center"/>
    </xf>
    <xf numFmtId="0" fontId="163" fillId="0" borderId="97" xfId="0" applyFont="1" applyBorder="1" applyAlignment="1">
      <alignment horizontal="center" vertical="center"/>
    </xf>
    <xf numFmtId="0" fontId="162" fillId="0" borderId="98" xfId="0" applyFont="1" applyBorder="1" applyAlignment="1">
      <alignment horizontal="center" vertical="center"/>
    </xf>
    <xf numFmtId="0" fontId="164" fillId="0" borderId="65" xfId="0" applyFont="1" applyBorder="1" applyAlignment="1">
      <alignment horizontal="center" vertical="center"/>
    </xf>
    <xf numFmtId="14" fontId="165" fillId="0" borderId="50" xfId="0" applyNumberFormat="1" applyFont="1" applyBorder="1" applyAlignment="1">
      <alignment horizontal="center" vertical="center"/>
    </xf>
    <xf numFmtId="0" fontId="166" fillId="0" borderId="66" xfId="0" applyFont="1" applyBorder="1" applyAlignment="1">
      <alignment horizontal="center" vertical="center"/>
    </xf>
    <xf numFmtId="0" fontId="166" fillId="0" borderId="99" xfId="0" applyFont="1" applyBorder="1" applyAlignment="1">
      <alignment horizontal="center" vertical="center"/>
    </xf>
    <xf numFmtId="0" fontId="165" fillId="0" borderId="0" xfId="0" applyFont="1" applyAlignment="1">
      <alignment vertical="center"/>
    </xf>
    <xf numFmtId="0" fontId="146" fillId="33" borderId="55" xfId="0" applyFont="1" applyFill="1" applyBorder="1" applyAlignment="1">
      <alignment horizontal="left" indent="1"/>
    </xf>
    <xf numFmtId="0" fontId="167" fillId="0" borderId="100" xfId="0" applyFont="1" applyBorder="1" applyAlignment="1">
      <alignment horizontal="center" vertical="center"/>
    </xf>
    <xf numFmtId="0" fontId="167" fillId="0" borderId="101" xfId="0" applyFont="1" applyBorder="1" applyAlignment="1">
      <alignment horizontal="center" vertical="center"/>
    </xf>
    <xf numFmtId="14" fontId="2" fillId="33" borderId="96" xfId="0" applyNumberFormat="1" applyFont="1" applyFill="1" applyBorder="1" applyAlignment="1">
      <alignment horizontal="right"/>
    </xf>
    <xf numFmtId="0" fontId="145" fillId="33" borderId="96" xfId="0" applyFont="1" applyFill="1" applyBorder="1" applyAlignment="1">
      <alignment horizontal="center"/>
    </xf>
    <xf numFmtId="0" fontId="0" fillId="4" borderId="102" xfId="0" applyFont="1" applyFill="1" applyBorder="1" applyAlignment="1">
      <alignment horizontal="center"/>
    </xf>
    <xf numFmtId="177" fontId="2" fillId="4" borderId="45" xfId="0" applyNumberFormat="1" applyFont="1" applyFill="1" applyBorder="1" applyAlignment="1">
      <alignment horizontal="right" vertical="center"/>
    </xf>
    <xf numFmtId="0" fontId="3" fillId="4" borderId="45" xfId="0" applyFont="1" applyFill="1" applyBorder="1" applyAlignment="1">
      <alignment horizontal="center" vertical="center"/>
    </xf>
    <xf numFmtId="0" fontId="145" fillId="4" borderId="46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center"/>
    </xf>
    <xf numFmtId="0" fontId="145" fillId="4" borderId="42" xfId="0" applyFont="1" applyFill="1" applyBorder="1" applyAlignment="1">
      <alignment horizontal="center"/>
    </xf>
    <xf numFmtId="0" fontId="0" fillId="7" borderId="62" xfId="0" applyFont="1" applyFill="1" applyBorder="1" applyAlignment="1">
      <alignment horizontal="center"/>
    </xf>
    <xf numFmtId="0" fontId="145" fillId="7" borderId="42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45" fillId="8" borderId="42" xfId="0" applyFont="1" applyFill="1" applyBorder="1" applyAlignment="1">
      <alignment horizontal="center"/>
    </xf>
    <xf numFmtId="0" fontId="145" fillId="17" borderId="4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4" fontId="146" fillId="0" borderId="43" xfId="0" applyNumberFormat="1" applyFont="1" applyBorder="1" applyAlignment="1">
      <alignment horizontal="right"/>
    </xf>
    <xf numFmtId="0" fontId="3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 applyProtection="1">
      <alignment horizontal="left" wrapText="1"/>
      <protection locked="0"/>
    </xf>
    <xf numFmtId="0" fontId="152" fillId="0" borderId="59" xfId="0" applyFont="1" applyBorder="1" applyAlignment="1">
      <alignment vertical="center" wrapText="1"/>
    </xf>
    <xf numFmtId="0" fontId="152" fillId="0" borderId="59" xfId="0" applyFont="1" applyBorder="1" applyAlignment="1">
      <alignment horizontal="center" vertical="center" textRotation="90"/>
    </xf>
    <xf numFmtId="0" fontId="145" fillId="4" borderId="45" xfId="0" applyFont="1" applyFill="1" applyBorder="1" applyAlignment="1">
      <alignment horizontal="left" indent="1"/>
    </xf>
    <xf numFmtId="49" fontId="161" fillId="4" borderId="45" xfId="0" applyNumberFormat="1" applyFont="1" applyFill="1" applyBorder="1" applyAlignment="1">
      <alignment horizontal="center" vertical="center"/>
    </xf>
    <xf numFmtId="0" fontId="145" fillId="33" borderId="45" xfId="0" applyFont="1" applyFill="1" applyBorder="1" applyAlignment="1">
      <alignment horizontal="left" indent="1"/>
    </xf>
    <xf numFmtId="49" fontId="3" fillId="33" borderId="45" xfId="0" applyNumberFormat="1" applyFont="1" applyFill="1" applyBorder="1" applyAlignment="1">
      <alignment horizontal="center" vertical="center"/>
    </xf>
    <xf numFmtId="0" fontId="145" fillId="33" borderId="46" xfId="0" applyFont="1" applyFill="1" applyBorder="1" applyAlignment="1">
      <alignment horizontal="left" indent="1"/>
    </xf>
    <xf numFmtId="0" fontId="145" fillId="33" borderId="42" xfId="0" applyFont="1" applyFill="1" applyBorder="1" applyAlignment="1">
      <alignment horizontal="left" indent="1"/>
    </xf>
    <xf numFmtId="0" fontId="147" fillId="33" borderId="42" xfId="0" applyFont="1" applyFill="1" applyBorder="1" applyAlignment="1">
      <alignment horizontal="left" indent="1"/>
    </xf>
    <xf numFmtId="0" fontId="168" fillId="33" borderId="47" xfId="0" applyFont="1" applyFill="1" applyBorder="1" applyAlignment="1">
      <alignment horizontal="left" indent="1"/>
    </xf>
    <xf numFmtId="0" fontId="0" fillId="0" borderId="47" xfId="0" applyBorder="1" applyAlignment="1">
      <alignment horizontal="right"/>
    </xf>
    <xf numFmtId="0" fontId="145" fillId="33" borderId="48" xfId="0" applyFont="1" applyFill="1" applyBorder="1" applyAlignment="1">
      <alignment horizontal="left" indent="1"/>
    </xf>
    <xf numFmtId="0" fontId="2" fillId="33" borderId="49" xfId="0" applyFont="1" applyFill="1" applyBorder="1" applyAlignment="1">
      <alignment horizontal="left" vertical="center" indent="1"/>
    </xf>
    <xf numFmtId="0" fontId="2" fillId="35" borderId="55" xfId="0" applyFont="1" applyFill="1" applyBorder="1" applyAlignment="1">
      <alignment horizontal="left" vertical="center" indent="1"/>
    </xf>
    <xf numFmtId="0" fontId="2" fillId="33" borderId="55" xfId="0" applyFont="1" applyFill="1" applyBorder="1" applyAlignment="1">
      <alignment horizontal="left" vertical="center" indent="1"/>
    </xf>
    <xf numFmtId="0" fontId="2" fillId="4" borderId="102" xfId="0" applyFont="1" applyFill="1" applyBorder="1" applyAlignment="1">
      <alignment horizontal="left" vertical="center" indent="1"/>
    </xf>
    <xf numFmtId="0" fontId="145" fillId="4" borderId="46" xfId="0" applyFont="1" applyFill="1" applyBorder="1" applyAlignment="1">
      <alignment horizontal="left" indent="1"/>
    </xf>
    <xf numFmtId="0" fontId="2" fillId="54" borderId="62" xfId="0" applyFont="1" applyFill="1" applyBorder="1" applyAlignment="1">
      <alignment horizontal="left" vertical="center" indent="1"/>
    </xf>
    <xf numFmtId="0" fontId="145" fillId="4" borderId="42" xfId="0" applyFont="1" applyFill="1" applyBorder="1" applyAlignment="1">
      <alignment horizontal="left" indent="1"/>
    </xf>
    <xf numFmtId="0" fontId="2" fillId="4" borderId="62" xfId="0" applyFont="1" applyFill="1" applyBorder="1" applyAlignment="1">
      <alignment horizontal="left" vertical="center" indent="1"/>
    </xf>
    <xf numFmtId="0" fontId="146" fillId="4" borderId="62" xfId="0" applyFont="1" applyFill="1" applyBorder="1" applyAlignment="1">
      <alignment horizontal="left" indent="1"/>
    </xf>
    <xf numFmtId="0" fontId="146" fillId="33" borderId="62" xfId="0" applyFont="1" applyFill="1" applyBorder="1" applyAlignment="1">
      <alignment horizontal="left" indent="1"/>
    </xf>
    <xf numFmtId="0" fontId="168" fillId="33" borderId="42" xfId="0" applyFont="1" applyFill="1" applyBorder="1" applyAlignment="1">
      <alignment horizontal="left" indent="1"/>
    </xf>
    <xf numFmtId="0" fontId="146" fillId="33" borderId="103" xfId="0" applyFont="1" applyFill="1" applyBorder="1" applyAlignment="1">
      <alignment horizontal="left" indent="1"/>
    </xf>
    <xf numFmtId="0" fontId="145" fillId="33" borderId="104" xfId="0" applyFont="1" applyFill="1" applyBorder="1" applyAlignment="1">
      <alignment horizontal="left" indent="1"/>
    </xf>
    <xf numFmtId="0" fontId="145" fillId="33" borderId="105" xfId="0" applyFont="1" applyFill="1" applyBorder="1" applyAlignment="1">
      <alignment horizontal="left" indent="1"/>
    </xf>
    <xf numFmtId="0" fontId="2" fillId="33" borderId="102" xfId="0" applyFont="1" applyFill="1" applyBorder="1" applyAlignment="1">
      <alignment horizontal="left" vertical="center" indent="1"/>
    </xf>
    <xf numFmtId="0" fontId="2" fillId="35" borderId="62" xfId="0" applyFont="1" applyFill="1" applyBorder="1" applyAlignment="1">
      <alignment horizontal="left" vertical="center" indent="1"/>
    </xf>
    <xf numFmtId="0" fontId="2" fillId="33" borderId="62" xfId="0" applyFont="1" applyFill="1" applyBorder="1" applyAlignment="1">
      <alignment horizontal="left" vertical="center" indent="1"/>
    </xf>
    <xf numFmtId="0" fontId="145" fillId="33" borderId="11" xfId="0" applyFont="1" applyFill="1" applyBorder="1" applyAlignment="1">
      <alignment horizontal="center"/>
    </xf>
    <xf numFmtId="0" fontId="2" fillId="33" borderId="60" xfId="0" applyFont="1" applyFill="1" applyBorder="1" applyAlignment="1">
      <alignment/>
    </xf>
    <xf numFmtId="0" fontId="2" fillId="0" borderId="62" xfId="0" applyFont="1" applyBorder="1" applyAlignment="1">
      <alignment/>
    </xf>
    <xf numFmtId="0" fontId="2" fillId="0" borderId="103" xfId="0" applyFont="1" applyBorder="1" applyAlignment="1">
      <alignment/>
    </xf>
    <xf numFmtId="0" fontId="145" fillId="0" borderId="47" xfId="0" applyFont="1" applyBorder="1" applyAlignment="1">
      <alignment horizontal="center"/>
    </xf>
    <xf numFmtId="14" fontId="0" fillId="0" borderId="0" xfId="0" applyNumberFormat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vertical="center"/>
    </xf>
    <xf numFmtId="0" fontId="145" fillId="34" borderId="10" xfId="0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left" vertical="center"/>
    </xf>
    <xf numFmtId="0" fontId="145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4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60" fillId="0" borderId="10" xfId="0" applyFont="1" applyBorder="1" applyAlignment="1">
      <alignment horizontal="right" vertical="center"/>
    </xf>
    <xf numFmtId="0" fontId="160" fillId="0" borderId="10" xfId="0" applyFont="1" applyBorder="1" applyAlignment="1">
      <alignment vertical="center"/>
    </xf>
    <xf numFmtId="0" fontId="147" fillId="0" borderId="10" xfId="0" applyFont="1" applyBorder="1" applyAlignment="1">
      <alignment horizontal="center" vertical="center"/>
    </xf>
    <xf numFmtId="0" fontId="145" fillId="0" borderId="46" xfId="0" applyFont="1" applyBorder="1" applyAlignment="1">
      <alignment horizontal="center" vertical="center"/>
    </xf>
    <xf numFmtId="0" fontId="50" fillId="0" borderId="49" xfId="0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0" fontId="169" fillId="0" borderId="55" xfId="0" applyFont="1" applyBorder="1" applyAlignment="1">
      <alignment horizontal="center" vertical="center" wrapText="1"/>
    </xf>
    <xf numFmtId="181" fontId="147" fillId="0" borderId="10" xfId="0" applyNumberFormat="1" applyFont="1" applyBorder="1" applyAlignment="1">
      <alignment horizontal="center" vertical="center"/>
    </xf>
    <xf numFmtId="0" fontId="147" fillId="0" borderId="42" xfId="0" applyFont="1" applyBorder="1" applyAlignment="1">
      <alignment horizontal="center" vertical="center"/>
    </xf>
    <xf numFmtId="0" fontId="60" fillId="0" borderId="106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/>
    </xf>
    <xf numFmtId="14" fontId="29" fillId="3" borderId="10" xfId="0" applyNumberFormat="1" applyFont="1" applyFill="1" applyBorder="1" applyAlignment="1">
      <alignment horizontal="center" vertical="center"/>
    </xf>
    <xf numFmtId="0" fontId="146" fillId="7" borderId="55" xfId="0" applyFont="1" applyFill="1" applyBorder="1" applyAlignment="1">
      <alignment horizontal="center" vertical="center"/>
    </xf>
    <xf numFmtId="0" fontId="145" fillId="7" borderId="10" xfId="0" applyFont="1" applyFill="1" applyBorder="1" applyAlignment="1">
      <alignment horizontal="center" vertical="center"/>
    </xf>
    <xf numFmtId="0" fontId="145" fillId="7" borderId="105" xfId="0" applyFont="1" applyFill="1" applyBorder="1" applyAlignment="1">
      <alignment horizontal="center" vertical="center"/>
    </xf>
    <xf numFmtId="0" fontId="146" fillId="33" borderId="55" xfId="0" applyFont="1" applyFill="1" applyBorder="1" applyAlignment="1">
      <alignment horizontal="center" vertical="center"/>
    </xf>
    <xf numFmtId="0" fontId="145" fillId="33" borderId="10" xfId="0" applyFont="1" applyFill="1" applyBorder="1" applyAlignment="1">
      <alignment horizontal="center" vertical="center"/>
    </xf>
    <xf numFmtId="0" fontId="145" fillId="33" borderId="105" xfId="0" applyFont="1" applyFill="1" applyBorder="1" applyAlignment="1">
      <alignment horizontal="center" vertical="center"/>
    </xf>
    <xf numFmtId="0" fontId="146" fillId="33" borderId="106" xfId="0" applyFont="1" applyFill="1" applyBorder="1" applyAlignment="1">
      <alignment horizontal="center" vertical="center"/>
    </xf>
    <xf numFmtId="0" fontId="168" fillId="33" borderId="47" xfId="0" applyFont="1" applyFill="1" applyBorder="1" applyAlignment="1">
      <alignment horizontal="center" vertical="center"/>
    </xf>
    <xf numFmtId="0" fontId="160" fillId="33" borderId="47" xfId="0" applyFont="1" applyFill="1" applyBorder="1" applyAlignment="1">
      <alignment horizontal="center" vertical="center"/>
    </xf>
    <xf numFmtId="0" fontId="145" fillId="33" borderId="107" xfId="0" applyFont="1" applyFill="1" applyBorder="1" applyAlignment="1">
      <alignment horizontal="center" vertical="center"/>
    </xf>
    <xf numFmtId="0" fontId="146" fillId="8" borderId="62" xfId="0" applyFont="1" applyFill="1" applyBorder="1" applyAlignment="1">
      <alignment horizontal="center" vertical="center"/>
    </xf>
    <xf numFmtId="0" fontId="145" fillId="8" borderId="10" xfId="0" applyFont="1" applyFill="1" applyBorder="1" applyAlignment="1">
      <alignment horizontal="center" vertical="center"/>
    </xf>
    <xf numFmtId="0" fontId="145" fillId="8" borderId="42" xfId="0" applyFont="1" applyFill="1" applyBorder="1" applyAlignment="1">
      <alignment horizontal="center" vertical="center"/>
    </xf>
    <xf numFmtId="0" fontId="145" fillId="33" borderId="42" xfId="0" applyFont="1" applyFill="1" applyBorder="1" applyAlignment="1">
      <alignment horizontal="center" vertical="center"/>
    </xf>
    <xf numFmtId="0" fontId="146" fillId="33" borderId="62" xfId="0" applyFont="1" applyFill="1" applyBorder="1" applyAlignment="1">
      <alignment horizontal="center" vertical="center"/>
    </xf>
    <xf numFmtId="0" fontId="146" fillId="17" borderId="55" xfId="0" applyFont="1" applyFill="1" applyBorder="1" applyAlignment="1">
      <alignment horizontal="center" vertical="center"/>
    </xf>
    <xf numFmtId="0" fontId="145" fillId="17" borderId="10" xfId="0" applyFont="1" applyFill="1" applyBorder="1" applyAlignment="1">
      <alignment horizontal="center" vertical="center"/>
    </xf>
    <xf numFmtId="0" fontId="145" fillId="17" borderId="42" xfId="0" applyFont="1" applyFill="1" applyBorder="1" applyAlignment="1">
      <alignment horizontal="center" vertical="center"/>
    </xf>
    <xf numFmtId="0" fontId="146" fillId="33" borderId="103" xfId="0" applyFont="1" applyFill="1" applyBorder="1" applyAlignment="1">
      <alignment horizontal="center" vertical="center"/>
    </xf>
    <xf numFmtId="0" fontId="145" fillId="33" borderId="48" xfId="0" applyFont="1" applyFill="1" applyBorder="1" applyAlignment="1">
      <alignment horizontal="center" vertical="center"/>
    </xf>
    <xf numFmtId="0" fontId="145" fillId="33" borderId="47" xfId="0" applyFont="1" applyFill="1" applyBorder="1" applyAlignment="1">
      <alignment horizontal="center" vertical="center"/>
    </xf>
    <xf numFmtId="0" fontId="58" fillId="52" borderId="108" xfId="0" applyFont="1" applyFill="1" applyBorder="1" applyAlignment="1">
      <alignment horizontal="center" vertical="center" wrapText="1"/>
    </xf>
    <xf numFmtId="0" fontId="23" fillId="52" borderId="109" xfId="0" applyFont="1" applyFill="1" applyBorder="1" applyAlignment="1">
      <alignment horizontal="center" vertical="center" wrapText="1"/>
    </xf>
    <xf numFmtId="0" fontId="58" fillId="52" borderId="109" xfId="0" applyFont="1" applyFill="1" applyBorder="1" applyAlignment="1">
      <alignment horizontal="center" vertical="center" wrapText="1"/>
    </xf>
    <xf numFmtId="0" fontId="52" fillId="0" borderId="110" xfId="0" applyFont="1" applyFill="1" applyBorder="1" applyAlignment="1">
      <alignment horizontal="center" vertical="center"/>
    </xf>
    <xf numFmtId="49" fontId="61" fillId="53" borderId="89" xfId="52" applyNumberFormat="1" applyFont="1" applyFill="1" applyBorder="1" applyAlignment="1" applyProtection="1">
      <alignment vertical="center"/>
      <protection/>
    </xf>
    <xf numFmtId="0" fontId="55" fillId="4" borderId="111" xfId="0" applyFont="1" applyFill="1" applyBorder="1" applyAlignment="1">
      <alignment vertical="center"/>
    </xf>
    <xf numFmtId="0" fontId="52" fillId="52" borderId="112" xfId="0" applyFont="1" applyFill="1" applyBorder="1" applyAlignment="1">
      <alignment horizontal="center" vertical="center"/>
    </xf>
    <xf numFmtId="49" fontId="61" fillId="53" borderId="81" xfId="52" applyNumberFormat="1" applyFont="1" applyFill="1" applyBorder="1" applyAlignment="1" applyProtection="1">
      <alignment vertical="center"/>
      <protection/>
    </xf>
    <xf numFmtId="0" fontId="55" fillId="4" borderId="42" xfId="0" applyFont="1" applyFill="1" applyBorder="1" applyAlignment="1">
      <alignment vertical="center"/>
    </xf>
    <xf numFmtId="0" fontId="52" fillId="0" borderId="112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vertical="center"/>
    </xf>
    <xf numFmtId="49" fontId="61" fillId="53" borderId="81" xfId="52" applyNumberFormat="1" applyFont="1" applyFill="1" applyBorder="1" applyAlignment="1" applyProtection="1">
      <alignment vertical="center" wrapText="1"/>
      <protection/>
    </xf>
    <xf numFmtId="0" fontId="52" fillId="0" borderId="113" xfId="0" applyFont="1" applyFill="1" applyBorder="1" applyAlignment="1">
      <alignment horizontal="center" vertical="center"/>
    </xf>
    <xf numFmtId="49" fontId="61" fillId="53" borderId="92" xfId="52" applyNumberFormat="1" applyFont="1" applyFill="1" applyBorder="1" applyAlignment="1" applyProtection="1">
      <alignment vertical="center"/>
      <protection/>
    </xf>
    <xf numFmtId="0" fontId="55" fillId="4" borderId="64" xfId="0" applyFont="1" applyFill="1" applyBorder="1" applyAlignment="1">
      <alignment vertical="center"/>
    </xf>
    <xf numFmtId="0" fontId="153" fillId="34" borderId="114" xfId="0" applyFont="1" applyFill="1" applyBorder="1" applyAlignment="1">
      <alignment horizontal="center" vertical="center"/>
    </xf>
    <xf numFmtId="0" fontId="154" fillId="34" borderId="115" xfId="0" applyFont="1" applyFill="1" applyBorder="1" applyAlignment="1">
      <alignment vertical="center" wrapText="1"/>
    </xf>
    <xf numFmtId="174" fontId="154" fillId="34" borderId="115" xfId="0" applyNumberFormat="1" applyFont="1" applyFill="1" applyBorder="1" applyAlignment="1">
      <alignment horizontal="center" vertical="center"/>
    </xf>
    <xf numFmtId="174" fontId="160" fillId="34" borderId="116" xfId="0" applyNumberFormat="1" applyFont="1" applyFill="1" applyBorder="1" applyAlignment="1">
      <alignment vertical="center"/>
    </xf>
    <xf numFmtId="20" fontId="145" fillId="34" borderId="116" xfId="0" applyNumberFormat="1" applyFont="1" applyFill="1" applyBorder="1" applyAlignment="1">
      <alignment horizontal="center" vertical="center" wrapText="1"/>
    </xf>
    <xf numFmtId="0" fontId="170" fillId="34" borderId="117" xfId="0" applyFont="1" applyFill="1" applyBorder="1" applyAlignment="1">
      <alignment vertical="center" wrapText="1"/>
    </xf>
    <xf numFmtId="0" fontId="171" fillId="34" borderId="117" xfId="0" applyFont="1" applyFill="1" applyBorder="1" applyAlignment="1">
      <alignment vertical="center"/>
    </xf>
    <xf numFmtId="49" fontId="171" fillId="34" borderId="117" xfId="0" applyNumberFormat="1" applyFont="1" applyFill="1" applyBorder="1" applyAlignment="1">
      <alignment vertical="center"/>
    </xf>
    <xf numFmtId="0" fontId="172" fillId="34" borderId="116" xfId="0" applyFont="1" applyFill="1" applyBorder="1" applyAlignment="1">
      <alignment vertical="center"/>
    </xf>
    <xf numFmtId="0" fontId="173" fillId="34" borderId="118" xfId="0" applyFont="1" applyFill="1" applyBorder="1" applyAlignment="1">
      <alignment vertical="center"/>
    </xf>
    <xf numFmtId="0" fontId="174" fillId="0" borderId="0" xfId="0" applyFont="1" applyAlignment="1">
      <alignment vertical="center"/>
    </xf>
    <xf numFmtId="0" fontId="152" fillId="0" borderId="45" xfId="0" applyFont="1" applyBorder="1" applyAlignment="1">
      <alignment horizontal="center" vertical="center"/>
    </xf>
    <xf numFmtId="0" fontId="175" fillId="0" borderId="10" xfId="0" applyFont="1" applyBorder="1" applyAlignment="1">
      <alignment horizontal="center" vertical="center"/>
    </xf>
    <xf numFmtId="0" fontId="174" fillId="0" borderId="0" xfId="0" applyFont="1" applyAlignment="1">
      <alignment/>
    </xf>
    <xf numFmtId="0" fontId="61" fillId="0" borderId="0" xfId="52" applyFont="1" applyAlignment="1" applyProtection="1">
      <alignment/>
      <protection/>
    </xf>
    <xf numFmtId="181" fontId="0" fillId="0" borderId="0" xfId="0" applyNumberFormat="1" applyAlignment="1">
      <alignment/>
    </xf>
    <xf numFmtId="0" fontId="5" fillId="34" borderId="98" xfId="0" applyFont="1" applyFill="1" applyBorder="1" applyAlignment="1" applyProtection="1">
      <alignment horizontal="left"/>
      <protection locked="0"/>
    </xf>
    <xf numFmtId="0" fontId="64" fillId="34" borderId="98" xfId="0" applyFont="1" applyFill="1" applyBorder="1" applyAlignment="1" applyProtection="1">
      <alignment horizontal="center"/>
      <protection locked="0"/>
    </xf>
    <xf numFmtId="0" fontId="63" fillId="34" borderId="98" xfId="0" applyFont="1" applyFill="1" applyBorder="1" applyAlignment="1" applyProtection="1">
      <alignment horizontal="center"/>
      <protection locked="0"/>
    </xf>
    <xf numFmtId="0" fontId="5" fillId="45" borderId="65" xfId="0" applyFont="1" applyFill="1" applyBorder="1" applyAlignment="1">
      <alignment/>
    </xf>
    <xf numFmtId="0" fontId="5" fillId="45" borderId="50" xfId="0" applyFont="1" applyFill="1" applyBorder="1" applyAlignment="1">
      <alignment/>
    </xf>
    <xf numFmtId="0" fontId="63" fillId="45" borderId="50" xfId="0" applyFont="1" applyFill="1" applyBorder="1" applyAlignment="1">
      <alignment horizontal="center"/>
    </xf>
    <xf numFmtId="0" fontId="5" fillId="45" borderId="50" xfId="0" applyFont="1" applyFill="1" applyBorder="1" applyAlignment="1">
      <alignment horizontal="center"/>
    </xf>
    <xf numFmtId="0" fontId="10" fillId="45" borderId="50" xfId="0" applyFont="1" applyFill="1" applyBorder="1" applyAlignment="1">
      <alignment horizontal="center"/>
    </xf>
    <xf numFmtId="0" fontId="5" fillId="45" borderId="50" xfId="0" applyFont="1" applyFill="1" applyBorder="1" applyAlignment="1">
      <alignment horizontal="justify" vertical="center"/>
    </xf>
    <xf numFmtId="0" fontId="65" fillId="45" borderId="50" xfId="0" applyFont="1" applyFill="1" applyBorder="1" applyAlignment="1">
      <alignment horizontal="center"/>
    </xf>
    <xf numFmtId="0" fontId="5" fillId="45" borderId="6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76" fillId="33" borderId="11" xfId="0" applyFont="1" applyFill="1" applyBorder="1" applyAlignment="1">
      <alignment horizontal="center"/>
    </xf>
    <xf numFmtId="0" fontId="66" fillId="0" borderId="11" xfId="0" applyFont="1" applyFill="1" applyBorder="1" applyAlignment="1" applyProtection="1">
      <alignment horizontal="right" indent="1"/>
      <protection locked="0"/>
    </xf>
    <xf numFmtId="0" fontId="66" fillId="0" borderId="1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 wrapText="1"/>
      <protection locked="0"/>
    </xf>
    <xf numFmtId="0" fontId="3" fillId="33" borderId="11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left" indent="1"/>
    </xf>
    <xf numFmtId="0" fontId="177" fillId="0" borderId="0" xfId="0" applyFont="1" applyBorder="1" applyAlignment="1">
      <alignment/>
    </xf>
    <xf numFmtId="0" fontId="2" fillId="0" borderId="62" xfId="0" applyFont="1" applyFill="1" applyBorder="1" applyAlignment="1">
      <alignment horizontal="center"/>
    </xf>
    <xf numFmtId="0" fontId="176" fillId="33" borderId="10" xfId="0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horizontal="right" indent="1"/>
      <protection locked="0"/>
    </xf>
    <xf numFmtId="0" fontId="66" fillId="0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left" indent="1"/>
    </xf>
    <xf numFmtId="0" fontId="176" fillId="0" borderId="10" xfId="0" applyFont="1" applyBorder="1" applyAlignment="1">
      <alignment/>
    </xf>
    <xf numFmtId="14" fontId="146" fillId="0" borderId="10" xfId="0" applyNumberFormat="1" applyFont="1" applyBorder="1" applyAlignment="1">
      <alignment/>
    </xf>
    <xf numFmtId="0" fontId="177" fillId="33" borderId="1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176" fillId="33" borderId="10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/>
    </xf>
    <xf numFmtId="0" fontId="176" fillId="33" borderId="47" xfId="0" applyFont="1" applyFill="1" applyBorder="1" applyAlignment="1">
      <alignment horizontal="center"/>
    </xf>
    <xf numFmtId="14" fontId="146" fillId="0" borderId="47" xfId="0" applyNumberFormat="1" applyFont="1" applyBorder="1" applyAlignment="1">
      <alignment horizontal="right"/>
    </xf>
    <xf numFmtId="0" fontId="146" fillId="0" borderId="47" xfId="0" applyFont="1" applyBorder="1" applyAlignment="1">
      <alignment horizontal="left" indent="1"/>
    </xf>
    <xf numFmtId="0" fontId="66" fillId="0" borderId="47" xfId="0" applyFont="1" applyFill="1" applyBorder="1" applyAlignment="1" applyProtection="1">
      <alignment horizontal="right" indent="1"/>
      <protection locked="0"/>
    </xf>
    <xf numFmtId="0" fontId="66" fillId="0" borderId="47" xfId="0" applyFont="1" applyFill="1" applyBorder="1" applyAlignment="1" applyProtection="1">
      <alignment horizontal="center"/>
      <protection locked="0"/>
    </xf>
    <xf numFmtId="0" fontId="3" fillId="33" borderId="47" xfId="0" applyFont="1" applyFill="1" applyBorder="1" applyAlignment="1" applyProtection="1">
      <alignment/>
      <protection locked="0"/>
    </xf>
    <xf numFmtId="0" fontId="3" fillId="33" borderId="47" xfId="0" applyFont="1" applyFill="1" applyBorder="1" applyAlignment="1" applyProtection="1">
      <alignment horizontal="left" wrapText="1"/>
      <protection locked="0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left" indent="1"/>
    </xf>
    <xf numFmtId="0" fontId="2" fillId="0" borderId="102" xfId="0" applyFont="1" applyFill="1" applyBorder="1" applyAlignment="1">
      <alignment horizontal="center"/>
    </xf>
    <xf numFmtId="0" fontId="176" fillId="0" borderId="45" xfId="0" applyFont="1" applyFill="1" applyBorder="1" applyAlignment="1">
      <alignment horizontal="center"/>
    </xf>
    <xf numFmtId="14" fontId="2" fillId="0" borderId="45" xfId="0" applyNumberFormat="1" applyFont="1" applyBorder="1" applyAlignment="1">
      <alignment/>
    </xf>
    <xf numFmtId="177" fontId="2" fillId="33" borderId="45" xfId="0" applyNumberFormat="1" applyFont="1" applyFill="1" applyBorder="1" applyAlignment="1">
      <alignment horizontal="left" vertical="center" indent="1"/>
    </xf>
    <xf numFmtId="0" fontId="66" fillId="0" borderId="45" xfId="0" applyFont="1" applyFill="1" applyBorder="1" applyAlignment="1" applyProtection="1">
      <alignment horizontal="right" indent="1"/>
      <protection locked="0"/>
    </xf>
    <xf numFmtId="0" fontId="66" fillId="0" borderId="45" xfId="0" applyFont="1" applyFill="1" applyBorder="1" applyAlignment="1" applyProtection="1">
      <alignment horizontal="center"/>
      <protection locked="0"/>
    </xf>
    <xf numFmtId="0" fontId="3" fillId="33" borderId="45" xfId="0" applyFont="1" applyFill="1" applyBorder="1" applyAlignment="1" applyProtection="1">
      <alignment/>
      <protection locked="0"/>
    </xf>
    <xf numFmtId="0" fontId="3" fillId="33" borderId="45" xfId="0" applyFont="1" applyFill="1" applyBorder="1" applyAlignment="1" applyProtection="1">
      <alignment horizontal="left" wrapText="1"/>
      <protection locked="0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left" indent="1"/>
    </xf>
    <xf numFmtId="0" fontId="176" fillId="0" borderId="10" xfId="0" applyFont="1" applyFill="1" applyBorder="1" applyAlignment="1">
      <alignment horizontal="center"/>
    </xf>
    <xf numFmtId="0" fontId="176" fillId="0" borderId="47" xfId="0" applyFont="1" applyFill="1" applyBorder="1" applyAlignment="1">
      <alignment horizontal="center"/>
    </xf>
    <xf numFmtId="14" fontId="2" fillId="0" borderId="47" xfId="0" applyNumberFormat="1" applyFont="1" applyBorder="1" applyAlignment="1">
      <alignment/>
    </xf>
    <xf numFmtId="0" fontId="143" fillId="33" borderId="47" xfId="0" applyFont="1" applyFill="1" applyBorder="1" applyAlignment="1">
      <alignment horizontal="left" indent="1"/>
    </xf>
    <xf numFmtId="0" fontId="60" fillId="0" borderId="47" xfId="0" applyFont="1" applyFill="1" applyBorder="1" applyAlignment="1" applyProtection="1">
      <alignment horizontal="right" indent="1"/>
      <protection locked="0"/>
    </xf>
    <xf numFmtId="0" fontId="60" fillId="0" borderId="47" xfId="0" applyFont="1" applyFill="1" applyBorder="1" applyAlignment="1" applyProtection="1">
      <alignment horizontal="center"/>
      <protection locked="0"/>
    </xf>
    <xf numFmtId="0" fontId="3" fillId="33" borderId="47" xfId="0" applyFont="1" applyFill="1" applyBorder="1" applyAlignment="1" applyProtection="1">
      <alignment horizontal="center"/>
      <protection locked="0"/>
    </xf>
    <xf numFmtId="49" fontId="60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>
      <alignment horizontal="center"/>
    </xf>
    <xf numFmtId="0" fontId="176" fillId="0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143" fillId="33" borderId="0" xfId="0" applyFont="1" applyFill="1" applyBorder="1" applyAlignment="1">
      <alignment horizontal="left" indent="1"/>
    </xf>
    <xf numFmtId="0" fontId="69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49" fontId="69" fillId="0" borderId="0" xfId="0" applyNumberFormat="1" applyFont="1" applyBorder="1" applyAlignment="1" applyProtection="1">
      <alignment horizontal="center" vertical="center" wrapText="1"/>
      <protection locked="0"/>
    </xf>
    <xf numFmtId="14" fontId="71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left"/>
      <protection locked="0"/>
    </xf>
    <xf numFmtId="177" fontId="29" fillId="33" borderId="0" xfId="0" applyNumberFormat="1" applyFont="1" applyFill="1" applyBorder="1" applyAlignment="1">
      <alignment horizontal="left" vertical="center" indent="1"/>
    </xf>
    <xf numFmtId="0" fontId="178" fillId="0" borderId="0" xfId="0" applyFont="1" applyBorder="1" applyAlignment="1" applyProtection="1">
      <alignment horizontal="left"/>
      <protection locked="0"/>
    </xf>
    <xf numFmtId="0" fontId="179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 wrapText="1"/>
    </xf>
    <xf numFmtId="0" fontId="141" fillId="0" borderId="10" xfId="0" applyFont="1" applyBorder="1" applyAlignment="1">
      <alignment horizontal="center" vertical="center" wrapText="1"/>
    </xf>
    <xf numFmtId="0" fontId="162" fillId="0" borderId="10" xfId="0" applyFont="1" applyBorder="1" applyAlignment="1">
      <alignment horizontal="center" vertical="center" wrapText="1"/>
    </xf>
    <xf numFmtId="0" fontId="144" fillId="0" borderId="10" xfId="0" applyFont="1" applyBorder="1" applyAlignment="1">
      <alignment horizontal="center"/>
    </xf>
    <xf numFmtId="3" fontId="144" fillId="0" borderId="10" xfId="0" applyNumberFormat="1" applyFont="1" applyBorder="1" applyAlignment="1">
      <alignment/>
    </xf>
    <xf numFmtId="0" fontId="144" fillId="0" borderId="10" xfId="0" applyFont="1" applyFill="1" applyBorder="1" applyAlignment="1">
      <alignment horizontal="center"/>
    </xf>
    <xf numFmtId="0" fontId="180" fillId="0" borderId="0" xfId="0" applyFont="1" applyAlignment="1">
      <alignment/>
    </xf>
    <xf numFmtId="49" fontId="180" fillId="0" borderId="0" xfId="0" applyNumberFormat="1" applyFont="1" applyAlignment="1">
      <alignment/>
    </xf>
    <xf numFmtId="0" fontId="181" fillId="0" borderId="0" xfId="0" applyFont="1" applyAlignment="1">
      <alignment/>
    </xf>
    <xf numFmtId="0" fontId="148" fillId="0" borderId="0" xfId="0" applyFont="1" applyAlignment="1">
      <alignment/>
    </xf>
    <xf numFmtId="0" fontId="182" fillId="0" borderId="0" xfId="0" applyFont="1" applyAlignment="1">
      <alignment vertical="center"/>
    </xf>
    <xf numFmtId="49" fontId="146" fillId="0" borderId="10" xfId="0" applyNumberFormat="1" applyFont="1" applyBorder="1" applyAlignment="1">
      <alignment vertical="center"/>
    </xf>
    <xf numFmtId="0" fontId="146" fillId="0" borderId="10" xfId="0" applyFont="1" applyBorder="1" applyAlignment="1">
      <alignment vertical="center"/>
    </xf>
    <xf numFmtId="191" fontId="6" fillId="33" borderId="10" xfId="0" applyNumberFormat="1" applyFont="1" applyFill="1" applyBorder="1" applyAlignment="1">
      <alignment vertical="center" wrapText="1"/>
    </xf>
    <xf numFmtId="181" fontId="146" fillId="0" borderId="10" xfId="0" applyNumberFormat="1" applyFont="1" applyBorder="1" applyAlignment="1">
      <alignment vertical="center" wrapText="1"/>
    </xf>
    <xf numFmtId="0" fontId="43" fillId="0" borderId="10" xfId="52" applyFont="1" applyBorder="1" applyAlignment="1" applyProtection="1">
      <alignment/>
      <protection/>
    </xf>
    <xf numFmtId="181" fontId="146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81" fontId="1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81" fontId="146" fillId="0" borderId="10" xfId="0" applyNumberFormat="1" applyFont="1" applyBorder="1" applyAlignment="1">
      <alignment horizontal="right" vertical="center"/>
    </xf>
    <xf numFmtId="0" fontId="43" fillId="0" borderId="10" xfId="52" applyFont="1" applyBorder="1" applyAlignment="1" applyProtection="1">
      <alignment vertical="center"/>
      <protection/>
    </xf>
    <xf numFmtId="191" fontId="146" fillId="0" borderId="10" xfId="0" applyNumberFormat="1" applyFont="1" applyBorder="1" applyAlignment="1">
      <alignment/>
    </xf>
    <xf numFmtId="0" fontId="141" fillId="0" borderId="10" xfId="0" applyFont="1" applyBorder="1" applyAlignment="1">
      <alignment/>
    </xf>
    <xf numFmtId="0" fontId="150" fillId="0" borderId="10" xfId="0" applyFont="1" applyBorder="1" applyAlignment="1">
      <alignment vertical="center"/>
    </xf>
    <xf numFmtId="0" fontId="146" fillId="0" borderId="0" xfId="0" applyFont="1" applyFill="1" applyBorder="1" applyAlignment="1">
      <alignment/>
    </xf>
    <xf numFmtId="181" fontId="180" fillId="0" borderId="0" xfId="0" applyNumberFormat="1" applyFont="1" applyAlignment="1">
      <alignment/>
    </xf>
    <xf numFmtId="0" fontId="146" fillId="0" borderId="0" xfId="0" applyFont="1" applyAlignment="1">
      <alignment vertical="center"/>
    </xf>
    <xf numFmtId="0" fontId="146" fillId="0" borderId="0" xfId="0" applyFont="1" applyAlignment="1">
      <alignment horizontal="center" vertical="center"/>
    </xf>
    <xf numFmtId="0" fontId="146" fillId="0" borderId="10" xfId="0" applyFont="1" applyBorder="1" applyAlignment="1">
      <alignment vertical="center" wrapText="1"/>
    </xf>
    <xf numFmtId="0" fontId="181" fillId="0" borderId="0" xfId="0" applyFont="1" applyAlignment="1">
      <alignment vertical="center"/>
    </xf>
    <xf numFmtId="3" fontId="146" fillId="0" borderId="10" xfId="0" applyNumberFormat="1" applyFont="1" applyBorder="1" applyAlignment="1">
      <alignment vertical="center"/>
    </xf>
    <xf numFmtId="49" fontId="146" fillId="0" borderId="0" xfId="0" applyNumberFormat="1" applyFont="1" applyAlignment="1">
      <alignment vertical="center"/>
    </xf>
    <xf numFmtId="181" fontId="146" fillId="0" borderId="0" xfId="0" applyNumberFormat="1" applyFont="1" applyAlignment="1">
      <alignment vertical="center"/>
    </xf>
    <xf numFmtId="0" fontId="183" fillId="0" borderId="0" xfId="0" applyFont="1" applyAlignment="1">
      <alignment/>
    </xf>
    <xf numFmtId="0" fontId="183" fillId="0" borderId="10" xfId="0" applyFont="1" applyBorder="1" applyAlignment="1">
      <alignment vertical="center"/>
    </xf>
    <xf numFmtId="0" fontId="72" fillId="0" borderId="10" xfId="52" applyFont="1" applyBorder="1" applyAlignment="1" applyProtection="1">
      <alignment vertical="center" wrapText="1"/>
      <protection/>
    </xf>
    <xf numFmtId="0" fontId="72" fillId="0" borderId="10" xfId="52" applyFont="1" applyBorder="1" applyAlignment="1" applyProtection="1">
      <alignment horizontal="left" vertical="center" wrapText="1"/>
      <protection/>
    </xf>
    <xf numFmtId="0" fontId="177" fillId="0" borderId="0" xfId="0" applyFont="1" applyAlignment="1">
      <alignment vertical="center"/>
    </xf>
    <xf numFmtId="14" fontId="179" fillId="0" borderId="119" xfId="0" applyNumberFormat="1" applyFont="1" applyBorder="1" applyAlignment="1" applyProtection="1">
      <alignment horizontal="center"/>
      <protection/>
    </xf>
    <xf numFmtId="14" fontId="179" fillId="0" borderId="73" xfId="0" applyNumberFormat="1" applyFont="1" applyBorder="1" applyAlignment="1" applyProtection="1">
      <alignment horizontal="center"/>
      <protection/>
    </xf>
    <xf numFmtId="0" fontId="179" fillId="0" borderId="119" xfId="0" applyFont="1" applyBorder="1" applyAlignment="1" applyProtection="1">
      <alignment horizontal="center"/>
      <protection locked="0"/>
    </xf>
    <xf numFmtId="0" fontId="179" fillId="0" borderId="73" xfId="0" applyFont="1" applyBorder="1" applyAlignment="1" applyProtection="1">
      <alignment horizontal="center"/>
      <protection locked="0"/>
    </xf>
    <xf numFmtId="0" fontId="141" fillId="0" borderId="10" xfId="0" applyFont="1" applyBorder="1" applyAlignment="1">
      <alignment horizontal="center" vertical="center" wrapText="1"/>
    </xf>
    <xf numFmtId="0" fontId="150" fillId="34" borderId="10" xfId="0" applyFont="1" applyFill="1" applyBorder="1" applyAlignment="1" applyProtection="1">
      <alignment horizontal="center" wrapText="1"/>
      <protection locked="0"/>
    </xf>
    <xf numFmtId="0" fontId="62" fillId="34" borderId="120" xfId="0" applyFont="1" applyFill="1" applyBorder="1" applyAlignment="1" applyProtection="1">
      <alignment horizontal="center"/>
      <protection locked="0"/>
    </xf>
    <xf numFmtId="0" fontId="62" fillId="34" borderId="98" xfId="0" applyFont="1" applyFill="1" applyBorder="1" applyAlignment="1" applyProtection="1">
      <alignment horizontal="center"/>
      <protection locked="0"/>
    </xf>
    <xf numFmtId="0" fontId="63" fillId="34" borderId="98" xfId="0" applyFont="1" applyFill="1" applyBorder="1" applyAlignment="1" applyProtection="1">
      <alignment horizontal="center"/>
      <protection locked="0"/>
    </xf>
    <xf numFmtId="0" fontId="64" fillId="34" borderId="98" xfId="0" applyFont="1" applyFill="1" applyBorder="1" applyAlignment="1" applyProtection="1">
      <alignment horizontal="center"/>
      <protection locked="0"/>
    </xf>
    <xf numFmtId="0" fontId="64" fillId="34" borderId="101" xfId="0" applyFont="1" applyFill="1" applyBorder="1" applyAlignment="1" applyProtection="1">
      <alignment horizontal="center"/>
      <protection locked="0"/>
    </xf>
    <xf numFmtId="14" fontId="67" fillId="45" borderId="102" xfId="0" applyNumberFormat="1" applyFont="1" applyFill="1" applyBorder="1" applyAlignment="1">
      <alignment horizontal="center"/>
    </xf>
    <xf numFmtId="14" fontId="67" fillId="45" borderId="45" xfId="0" applyNumberFormat="1" applyFont="1" applyFill="1" applyBorder="1" applyAlignment="1">
      <alignment horizontal="center"/>
    </xf>
    <xf numFmtId="14" fontId="67" fillId="45" borderId="46" xfId="0" applyNumberFormat="1" applyFont="1" applyFill="1" applyBorder="1" applyAlignment="1">
      <alignment horizontal="center"/>
    </xf>
    <xf numFmtId="14" fontId="67" fillId="45" borderId="103" xfId="0" applyNumberFormat="1" applyFont="1" applyFill="1" applyBorder="1" applyAlignment="1">
      <alignment horizontal="center"/>
    </xf>
    <xf numFmtId="14" fontId="67" fillId="45" borderId="47" xfId="0" applyNumberFormat="1" applyFont="1" applyFill="1" applyBorder="1" applyAlignment="1">
      <alignment horizontal="center"/>
    </xf>
    <xf numFmtId="14" fontId="67" fillId="45" borderId="48" xfId="0" applyNumberFormat="1" applyFont="1" applyFill="1" applyBorder="1" applyAlignment="1">
      <alignment horizontal="center"/>
    </xf>
    <xf numFmtId="14" fontId="178" fillId="0" borderId="119" xfId="0" applyNumberFormat="1" applyFont="1" applyBorder="1" applyAlignment="1" applyProtection="1">
      <alignment horizontal="center"/>
      <protection/>
    </xf>
    <xf numFmtId="14" fontId="178" fillId="0" borderId="73" xfId="0" applyNumberFormat="1" applyFont="1" applyBorder="1" applyAlignment="1" applyProtection="1">
      <alignment horizontal="center"/>
      <protection/>
    </xf>
    <xf numFmtId="0" fontId="179" fillId="0" borderId="97" xfId="0" applyFont="1" applyBorder="1" applyAlignment="1" applyProtection="1">
      <alignment horizontal="center"/>
      <protection locked="0"/>
    </xf>
    <xf numFmtId="0" fontId="179" fillId="0" borderId="121" xfId="0" applyFont="1" applyBorder="1" applyAlignment="1" applyProtection="1">
      <alignment horizontal="center"/>
      <protection locked="0"/>
    </xf>
    <xf numFmtId="0" fontId="179" fillId="0" borderId="34" xfId="0" applyFont="1" applyBorder="1" applyAlignment="1" applyProtection="1">
      <alignment horizontal="center"/>
      <protection locked="0"/>
    </xf>
    <xf numFmtId="0" fontId="179" fillId="0" borderId="36" xfId="0" applyFont="1" applyBorder="1" applyAlignment="1" applyProtection="1">
      <alignment horizontal="center"/>
      <protection locked="0"/>
    </xf>
    <xf numFmtId="0" fontId="184" fillId="0" borderId="122" xfId="0" applyFont="1" applyBorder="1" applyAlignment="1">
      <alignment horizontal="center" vertical="center" wrapText="1"/>
    </xf>
    <xf numFmtId="0" fontId="184" fillId="0" borderId="68" xfId="0" applyFont="1" applyBorder="1" applyAlignment="1">
      <alignment horizontal="center" vertical="center" wrapText="1"/>
    </xf>
    <xf numFmtId="0" fontId="150" fillId="0" borderId="45" xfId="0" applyFont="1" applyBorder="1" applyAlignment="1">
      <alignment horizontal="center" vertical="center"/>
    </xf>
    <xf numFmtId="0" fontId="150" fillId="0" borderId="46" xfId="0" applyFont="1" applyBorder="1" applyAlignment="1">
      <alignment horizontal="center" vertical="center" wrapText="1"/>
    </xf>
    <xf numFmtId="0" fontId="150" fillId="0" borderId="64" xfId="0" applyFont="1" applyBorder="1" applyAlignment="1">
      <alignment horizontal="center" vertical="center" wrapText="1"/>
    </xf>
    <xf numFmtId="0" fontId="51" fillId="34" borderId="119" xfId="0" applyFont="1" applyFill="1" applyBorder="1" applyAlignment="1">
      <alignment horizontal="center" vertical="center"/>
    </xf>
    <xf numFmtId="0" fontId="51" fillId="34" borderId="123" xfId="0" applyFont="1" applyFill="1" applyBorder="1" applyAlignment="1">
      <alignment horizontal="center" vertical="center"/>
    </xf>
    <xf numFmtId="0" fontId="51" fillId="34" borderId="73" xfId="0" applyFont="1" applyFill="1" applyBorder="1" applyAlignment="1">
      <alignment horizontal="center" vertical="center"/>
    </xf>
    <xf numFmtId="0" fontId="185" fillId="34" borderId="119" xfId="0" applyFont="1" applyFill="1" applyBorder="1" applyAlignment="1">
      <alignment horizontal="center" vertical="center"/>
    </xf>
    <xf numFmtId="0" fontId="185" fillId="34" borderId="123" xfId="0" applyFont="1" applyFill="1" applyBorder="1" applyAlignment="1">
      <alignment horizontal="center" vertical="center"/>
    </xf>
    <xf numFmtId="0" fontId="185" fillId="34" borderId="73" xfId="0" applyFont="1" applyFill="1" applyBorder="1" applyAlignment="1">
      <alignment horizontal="center" vertical="center"/>
    </xf>
    <xf numFmtId="0" fontId="184" fillId="0" borderId="120" xfId="0" applyFont="1" applyBorder="1" applyAlignment="1">
      <alignment horizontal="center" vertical="center" wrapText="1"/>
    </xf>
    <xf numFmtId="0" fontId="184" fillId="0" borderId="124" xfId="0" applyFont="1" applyBorder="1" applyAlignment="1">
      <alignment horizontal="center" vertical="center" wrapText="1"/>
    </xf>
    <xf numFmtId="0" fontId="150" fillId="0" borderId="104" xfId="0" applyFont="1" applyBorder="1" applyAlignment="1">
      <alignment horizontal="center" vertical="center" wrapText="1"/>
    </xf>
    <xf numFmtId="0" fontId="150" fillId="0" borderId="9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57" fillId="0" borderId="0" xfId="0" applyFont="1" applyAlignment="1">
      <alignment horizontal="left" vertical="center" wrapText="1" indent="1"/>
    </xf>
    <xf numFmtId="0" fontId="174" fillId="53" borderId="125" xfId="0" applyFont="1" applyFill="1" applyBorder="1" applyAlignment="1">
      <alignment horizontal="center" vertical="center" wrapText="1"/>
    </xf>
    <xf numFmtId="0" fontId="174" fillId="53" borderId="126" xfId="0" applyFont="1" applyFill="1" applyBorder="1" applyAlignment="1">
      <alignment horizontal="center" vertical="center" wrapText="1"/>
    </xf>
    <xf numFmtId="0" fontId="174" fillId="53" borderId="127" xfId="0" applyFont="1" applyFill="1" applyBorder="1" applyAlignment="1">
      <alignment horizontal="center" vertical="center" wrapText="1"/>
    </xf>
    <xf numFmtId="0" fontId="0" fillId="4" borderId="101" xfId="0" applyFill="1" applyBorder="1" applyAlignment="1">
      <alignment horizontal="center" vertical="center" wrapText="1"/>
    </xf>
    <xf numFmtId="0" fontId="0" fillId="4" borderId="128" xfId="0" applyFill="1" applyBorder="1" applyAlignment="1">
      <alignment horizontal="center" vertical="center" wrapText="1"/>
    </xf>
    <xf numFmtId="0" fontId="0" fillId="4" borderId="129" xfId="0" applyFill="1" applyBorder="1" applyAlignment="1">
      <alignment horizontal="center" vertical="center" wrapText="1"/>
    </xf>
    <xf numFmtId="14" fontId="29" fillId="3" borderId="10" xfId="0" applyNumberFormat="1" applyFont="1" applyFill="1" applyBorder="1" applyAlignment="1">
      <alignment horizontal="center" vertical="center"/>
    </xf>
    <xf numFmtId="14" fontId="29" fillId="3" borderId="130" xfId="0" applyNumberFormat="1" applyFont="1" applyFill="1" applyBorder="1" applyAlignment="1">
      <alignment horizontal="center" vertical="center"/>
    </xf>
    <xf numFmtId="14" fontId="45" fillId="3" borderId="10" xfId="0" applyNumberFormat="1" applyFont="1" applyFill="1" applyBorder="1" applyAlignment="1">
      <alignment horizontal="center" vertical="center"/>
    </xf>
    <xf numFmtId="14" fontId="45" fillId="3" borderId="130" xfId="0" applyNumberFormat="1" applyFont="1" applyFill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103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8" fillId="0" borderId="131" xfId="0" applyFont="1" applyBorder="1" applyAlignment="1">
      <alignment vertical="center" textRotation="90" wrapText="1"/>
    </xf>
    <xf numFmtId="0" fontId="8" fillId="0" borderId="132" xfId="0" applyFont="1" applyBorder="1" applyAlignment="1">
      <alignment vertical="center" textRotation="90" wrapText="1"/>
    </xf>
    <xf numFmtId="0" fontId="8" fillId="0" borderId="133" xfId="0" applyFont="1" applyBorder="1" applyAlignment="1">
      <alignment vertical="center" textRotation="90" wrapText="1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58" fillId="52" borderId="109" xfId="0" applyFont="1" applyFill="1" applyBorder="1" applyAlignment="1">
      <alignment horizontal="center" vertical="center" wrapText="1"/>
    </xf>
    <xf numFmtId="0" fontId="58" fillId="52" borderId="137" xfId="0" applyFont="1" applyFill="1" applyBorder="1" applyAlignment="1">
      <alignment horizontal="center" vertical="center" wrapText="1"/>
    </xf>
    <xf numFmtId="0" fontId="0" fillId="53" borderId="49" xfId="0" applyFill="1" applyBorder="1" applyAlignment="1">
      <alignment horizontal="center" vertical="center" wrapText="1"/>
    </xf>
    <xf numFmtId="0" fontId="0" fillId="53" borderId="55" xfId="0" applyFill="1" applyBorder="1" applyAlignment="1">
      <alignment horizontal="center" vertical="center" wrapText="1"/>
    </xf>
    <xf numFmtId="0" fontId="0" fillId="53" borderId="91" xfId="0" applyFill="1" applyBorder="1" applyAlignment="1">
      <alignment horizontal="center" vertical="center" wrapText="1"/>
    </xf>
    <xf numFmtId="0" fontId="0" fillId="53" borderId="138" xfId="0" applyFill="1" applyBorder="1" applyAlignment="1">
      <alignment horizontal="center" vertical="center" wrapText="1"/>
    </xf>
    <xf numFmtId="0" fontId="0" fillId="53" borderId="98" xfId="0" applyFill="1" applyBorder="1" applyAlignment="1">
      <alignment horizontal="center" vertical="center" wrapText="1"/>
    </xf>
    <xf numFmtId="0" fontId="0" fillId="53" borderId="96" xfId="0" applyFill="1" applyBorder="1" applyAlignment="1">
      <alignment horizontal="center" vertical="center" wrapText="1"/>
    </xf>
    <xf numFmtId="0" fontId="0" fillId="53" borderId="139" xfId="0" applyFill="1" applyBorder="1" applyAlignment="1">
      <alignment horizontal="center" vertical="center" wrapText="1"/>
    </xf>
    <xf numFmtId="0" fontId="0" fillId="53" borderId="125" xfId="0" applyFill="1" applyBorder="1" applyAlignment="1">
      <alignment horizontal="center" vertical="center" wrapText="1"/>
    </xf>
    <xf numFmtId="0" fontId="0" fillId="53" borderId="126" xfId="0" applyFill="1" applyBorder="1" applyAlignment="1">
      <alignment horizontal="center" vertical="center" wrapText="1"/>
    </xf>
    <xf numFmtId="0" fontId="0" fillId="53" borderId="127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left" vertical="top" wrapText="1" indent="1"/>
    </xf>
    <xf numFmtId="14" fontId="145" fillId="34" borderId="10" xfId="0" applyNumberFormat="1" applyFont="1" applyFill="1" applyBorder="1" applyAlignment="1">
      <alignment horizontal="center"/>
    </xf>
    <xf numFmtId="0" fontId="145" fillId="34" borderId="10" xfId="0" applyFont="1" applyFill="1" applyBorder="1" applyAlignment="1">
      <alignment horizontal="center"/>
    </xf>
    <xf numFmtId="0" fontId="148" fillId="0" borderId="0" xfId="0" applyFont="1" applyAlignment="1">
      <alignment horizontal="center" vertical="center"/>
    </xf>
    <xf numFmtId="0" fontId="146" fillId="34" borderId="10" xfId="0" applyFont="1" applyFill="1" applyBorder="1" applyAlignment="1">
      <alignment horizontal="left" indent="1"/>
    </xf>
    <xf numFmtId="0" fontId="12" fillId="10" borderId="105" xfId="0" applyFont="1" applyFill="1" applyBorder="1" applyAlignment="1">
      <alignment horizontal="center"/>
    </xf>
    <xf numFmtId="0" fontId="12" fillId="10" borderId="5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indent="1"/>
    </xf>
    <xf numFmtId="0" fontId="46" fillId="0" borderId="10" xfId="0" applyFont="1" applyBorder="1" applyAlignment="1">
      <alignment horizontal="left" vertical="center" indent="1"/>
    </xf>
    <xf numFmtId="0" fontId="159" fillId="33" borderId="99" xfId="0" applyFont="1" applyFill="1" applyBorder="1" applyAlignment="1">
      <alignment horizontal="center" vertical="center"/>
    </xf>
    <xf numFmtId="0" fontId="159" fillId="33" borderId="14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86" fillId="0" borderId="0" xfId="52" applyFont="1" applyAlignment="1" applyProtection="1">
      <alignment horizontal="center" vertical="center"/>
      <protection/>
    </xf>
    <xf numFmtId="0" fontId="48" fillId="33" borderId="71" xfId="0" applyFont="1" applyFill="1" applyBorder="1" applyAlignment="1">
      <alignment horizontal="center" vertical="center"/>
    </xf>
    <xf numFmtId="0" fontId="157" fillId="33" borderId="92" xfId="0" applyFont="1" applyFill="1" applyBorder="1" applyAlignment="1">
      <alignment horizontal="center" vertical="center"/>
    </xf>
    <xf numFmtId="0" fontId="157" fillId="33" borderId="141" xfId="0" applyFont="1" applyFill="1" applyBorder="1" applyAlignment="1">
      <alignment horizontal="center" vertical="center"/>
    </xf>
    <xf numFmtId="0" fontId="157" fillId="33" borderId="142" xfId="0" applyFont="1" applyFill="1" applyBorder="1" applyAlignment="1">
      <alignment horizontal="center" vertical="center"/>
    </xf>
    <xf numFmtId="0" fontId="157" fillId="49" borderId="142" xfId="0" applyFont="1" applyFill="1" applyBorder="1" applyAlignment="1">
      <alignment vertical="center"/>
    </xf>
    <xf numFmtId="0" fontId="157" fillId="49" borderId="141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left" indent="1"/>
    </xf>
    <xf numFmtId="0" fontId="17" fillId="0" borderId="0" xfId="0" applyFont="1" applyAlignment="1">
      <alignment horizontal="center"/>
    </xf>
    <xf numFmtId="0" fontId="20" fillId="0" borderId="143" xfId="0" applyFont="1" applyFill="1" applyBorder="1" applyAlignment="1">
      <alignment horizontal="center" vertical="center"/>
    </xf>
    <xf numFmtId="0" fontId="20" fillId="0" borderId="144" xfId="0" applyFont="1" applyFill="1" applyBorder="1" applyAlignment="1">
      <alignment horizontal="center" vertical="center"/>
    </xf>
    <xf numFmtId="0" fontId="20" fillId="0" borderId="145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left" indent="1"/>
    </xf>
    <xf numFmtId="0" fontId="8" fillId="34" borderId="10" xfId="0" applyFont="1" applyFill="1" applyBorder="1" applyAlignment="1">
      <alignment horizontal="center"/>
    </xf>
    <xf numFmtId="0" fontId="154" fillId="34" borderId="10" xfId="0" applyFont="1" applyFill="1" applyBorder="1" applyAlignment="1">
      <alignment horizontal="center"/>
    </xf>
    <xf numFmtId="0" fontId="10" fillId="0" borderId="59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/>
    </xf>
    <xf numFmtId="0" fontId="28" fillId="42" borderId="105" xfId="0" applyFont="1" applyFill="1" applyBorder="1" applyAlignment="1">
      <alignment horizontal="center" vertical="center"/>
    </xf>
    <xf numFmtId="0" fontId="28" fillId="42" borderId="146" xfId="0" applyFont="1" applyFill="1" applyBorder="1" applyAlignment="1">
      <alignment horizontal="center" vertical="center"/>
    </xf>
    <xf numFmtId="0" fontId="28" fillId="42" borderId="55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wrapText="1"/>
    </xf>
    <xf numFmtId="0" fontId="32" fillId="0" borderId="32" xfId="0" applyFont="1" applyBorder="1" applyAlignment="1">
      <alignment horizontal="center" wrapText="1"/>
    </xf>
    <xf numFmtId="0" fontId="27" fillId="42" borderId="147" xfId="0" applyFont="1" applyFill="1" applyBorder="1" applyAlignment="1">
      <alignment horizontal="left" vertical="center" indent="1"/>
    </xf>
    <xf numFmtId="0" fontId="27" fillId="42" borderId="148" xfId="0" applyFont="1" applyFill="1" applyBorder="1" applyAlignment="1">
      <alignment horizontal="left" vertical="center" indent="1"/>
    </xf>
    <xf numFmtId="0" fontId="27" fillId="42" borderId="149" xfId="0" applyFont="1" applyFill="1" applyBorder="1" applyAlignment="1">
      <alignment horizontal="left" vertical="center" indent="1"/>
    </xf>
    <xf numFmtId="0" fontId="27" fillId="42" borderId="71" xfId="0" applyFont="1" applyFill="1" applyBorder="1" applyAlignment="1">
      <alignment horizontal="left" vertical="center" indent="1"/>
    </xf>
    <xf numFmtId="0" fontId="27" fillId="0" borderId="150" xfId="0" applyFont="1" applyBorder="1" applyAlignment="1">
      <alignment horizontal="left" vertical="center" indent="1"/>
    </xf>
    <xf numFmtId="0" fontId="27" fillId="0" borderId="146" xfId="0" applyFont="1" applyBorder="1" applyAlignment="1">
      <alignment horizontal="left" vertical="center" indent="1"/>
    </xf>
    <xf numFmtId="0" fontId="22" fillId="46" borderId="34" xfId="0" applyFont="1" applyFill="1" applyBorder="1" applyAlignment="1">
      <alignment horizontal="left"/>
    </xf>
    <xf numFmtId="0" fontId="22" fillId="46" borderId="35" xfId="0" applyFont="1" applyFill="1" applyBorder="1" applyAlignment="1">
      <alignment horizontal="left"/>
    </xf>
    <xf numFmtId="0" fontId="27" fillId="42" borderId="150" xfId="0" applyFont="1" applyFill="1" applyBorder="1" applyAlignment="1">
      <alignment horizontal="left" vertical="center" indent="1"/>
    </xf>
    <xf numFmtId="0" fontId="27" fillId="42" borderId="146" xfId="0" applyFont="1" applyFill="1" applyBorder="1" applyAlignment="1">
      <alignment horizontal="left" vertical="center" indent="1"/>
    </xf>
    <xf numFmtId="0" fontId="27" fillId="0" borderId="151" xfId="0" applyFont="1" applyBorder="1" applyAlignment="1">
      <alignment horizontal="left" vertical="center" indent="1"/>
    </xf>
    <xf numFmtId="0" fontId="27" fillId="0" borderId="152" xfId="0" applyFont="1" applyBorder="1" applyAlignment="1">
      <alignment horizontal="left" vertical="center" indent="1"/>
    </xf>
    <xf numFmtId="172" fontId="15" fillId="42" borderId="104" xfId="0" applyNumberFormat="1" applyFont="1" applyFill="1" applyBorder="1" applyAlignment="1">
      <alignment horizontal="center" vertical="center"/>
    </xf>
    <xf numFmtId="172" fontId="15" fillId="42" borderId="148" xfId="0" applyNumberFormat="1" applyFont="1" applyFill="1" applyBorder="1" applyAlignment="1">
      <alignment horizontal="center" vertical="center"/>
    </xf>
    <xf numFmtId="172" fontId="15" fillId="42" borderId="153" xfId="0" applyNumberFormat="1" applyFont="1" applyFill="1" applyBorder="1" applyAlignment="1">
      <alignment horizontal="center" vertical="center"/>
    </xf>
    <xf numFmtId="172" fontId="148" fillId="34" borderId="99" xfId="0" applyNumberFormat="1" applyFont="1" applyFill="1" applyBorder="1" applyAlignment="1">
      <alignment horizontal="center" vertical="center"/>
    </xf>
    <xf numFmtId="172" fontId="148" fillId="34" borderId="123" xfId="0" applyNumberFormat="1" applyFont="1" applyFill="1" applyBorder="1" applyAlignment="1">
      <alignment horizontal="center" vertical="center"/>
    </xf>
    <xf numFmtId="172" fontId="148" fillId="34" borderId="73" xfId="0" applyNumberFormat="1" applyFont="1" applyFill="1" applyBorder="1" applyAlignment="1">
      <alignment horizontal="center" vertical="center"/>
    </xf>
    <xf numFmtId="0" fontId="31" fillId="0" borderId="147" xfId="0" applyFont="1" applyBorder="1" applyAlignment="1">
      <alignment horizontal="center"/>
    </xf>
    <xf numFmtId="0" fontId="31" fillId="0" borderId="148" xfId="0" applyFont="1" applyBorder="1" applyAlignment="1">
      <alignment horizontal="center"/>
    </xf>
    <xf numFmtId="0" fontId="31" fillId="0" borderId="153" xfId="0" applyFont="1" applyBorder="1" applyAlignment="1">
      <alignment horizontal="center"/>
    </xf>
    <xf numFmtId="172" fontId="15" fillId="42" borderId="49" xfId="0" applyNumberFormat="1" applyFont="1" applyFill="1" applyBorder="1" applyAlignment="1">
      <alignment horizontal="center" vertical="center"/>
    </xf>
    <xf numFmtId="172" fontId="148" fillId="34" borderId="72" xfId="0" applyNumberFormat="1" applyFont="1" applyFill="1" applyBorder="1" applyAlignment="1">
      <alignment horizontal="center" vertical="center"/>
    </xf>
    <xf numFmtId="0" fontId="153" fillId="34" borderId="119" xfId="0" applyFont="1" applyFill="1" applyBorder="1" applyAlignment="1">
      <alignment horizontal="center" vertical="center"/>
    </xf>
    <xf numFmtId="0" fontId="153" fillId="34" borderId="123" xfId="0" applyFont="1" applyFill="1" applyBorder="1" applyAlignment="1">
      <alignment horizontal="center" vertical="center"/>
    </xf>
    <xf numFmtId="0" fontId="15" fillId="42" borderId="123" xfId="0" applyFont="1" applyFill="1" applyBorder="1" applyAlignment="1">
      <alignment horizontal="center" vertical="center"/>
    </xf>
    <xf numFmtId="0" fontId="15" fillId="42" borderId="72" xfId="0" applyFont="1" applyFill="1" applyBorder="1" applyAlignment="1">
      <alignment horizontal="center" vertical="center"/>
    </xf>
    <xf numFmtId="0" fontId="148" fillId="34" borderId="123" xfId="0" applyFont="1" applyFill="1" applyBorder="1" applyAlignment="1">
      <alignment horizontal="center" vertical="center"/>
    </xf>
    <xf numFmtId="0" fontId="148" fillId="34" borderId="72" xfId="0" applyFont="1" applyFill="1" applyBorder="1" applyAlignment="1">
      <alignment horizontal="center" vertical="center"/>
    </xf>
    <xf numFmtId="0" fontId="155" fillId="2" borderId="10" xfId="0" applyFont="1" applyFill="1" applyBorder="1" applyAlignment="1">
      <alignment horizontal="center"/>
    </xf>
    <xf numFmtId="0" fontId="150" fillId="2" borderId="59" xfId="0" applyFont="1" applyFill="1" applyBorder="1" applyAlignment="1">
      <alignment horizontal="center" vertical="center"/>
    </xf>
    <xf numFmtId="0" fontId="150" fillId="2" borderId="11" xfId="0" applyFont="1" applyFill="1" applyBorder="1" applyAlignment="1">
      <alignment horizontal="center" vertical="center"/>
    </xf>
    <xf numFmtId="0" fontId="152" fillId="2" borderId="59" xfId="0" applyFont="1" applyFill="1" applyBorder="1" applyAlignment="1">
      <alignment horizontal="center" vertical="center" wrapText="1"/>
    </xf>
    <xf numFmtId="0" fontId="152" fillId="2" borderId="11" xfId="0" applyFont="1" applyFill="1" applyBorder="1" applyAlignment="1">
      <alignment horizontal="center" vertical="center" wrapText="1"/>
    </xf>
    <xf numFmtId="0" fontId="150" fillId="2" borderId="59" xfId="0" applyFont="1" applyFill="1" applyBorder="1" applyAlignment="1">
      <alignment horizontal="center" vertical="center" wrapText="1"/>
    </xf>
    <xf numFmtId="0" fontId="150" fillId="2" borderId="11" xfId="0" applyFont="1" applyFill="1" applyBorder="1" applyAlignment="1">
      <alignment horizontal="center" vertical="center" wrapText="1"/>
    </xf>
    <xf numFmtId="3" fontId="145" fillId="0" borderId="10" xfId="0" applyNumberFormat="1" applyFont="1" applyBorder="1" applyAlignment="1">
      <alignment horizontal="left" vertical="top" wrapText="1"/>
    </xf>
    <xf numFmtId="0" fontId="155" fillId="2" borderId="102" xfId="0" applyFont="1" applyFill="1" applyBorder="1" applyAlignment="1">
      <alignment horizontal="center"/>
    </xf>
    <xf numFmtId="0" fontId="155" fillId="2" borderId="103" xfId="0" applyFont="1" applyFill="1" applyBorder="1" applyAlignment="1">
      <alignment horizontal="center"/>
    </xf>
    <xf numFmtId="0" fontId="36" fillId="36" borderId="97" xfId="0" applyFont="1" applyFill="1" applyBorder="1" applyAlignment="1">
      <alignment horizontal="center"/>
    </xf>
    <xf numFmtId="0" fontId="36" fillId="36" borderId="33" xfId="0" applyFont="1" applyFill="1" applyBorder="1" applyAlignment="1">
      <alignment horizontal="center"/>
    </xf>
    <xf numFmtId="0" fontId="36" fillId="36" borderId="121" xfId="0" applyFont="1" applyFill="1" applyBorder="1" applyAlignment="1">
      <alignment horizontal="center"/>
    </xf>
    <xf numFmtId="0" fontId="37" fillId="36" borderId="35" xfId="0" applyFont="1" applyFill="1" applyBorder="1" applyAlignment="1">
      <alignment horizontal="center"/>
    </xf>
    <xf numFmtId="0" fontId="38" fillId="36" borderId="35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97" fillId="10" borderId="59" xfId="0" applyFont="1" applyFill="1" applyBorder="1" applyAlignment="1">
      <alignment horizontal="center" vertical="center" wrapText="1"/>
    </xf>
    <xf numFmtId="0" fontId="97" fillId="10" borderId="11" xfId="0" applyFont="1" applyFill="1" applyBorder="1" applyAlignment="1">
      <alignment horizontal="center" vertical="center" wrapText="1"/>
    </xf>
    <xf numFmtId="0" fontId="40" fillId="10" borderId="59" xfId="0" applyFont="1" applyFill="1" applyBorder="1" applyAlignment="1">
      <alignment horizontal="center" vertical="center"/>
    </xf>
    <xf numFmtId="0" fontId="40" fillId="10" borderId="11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justify" vertical="center"/>
    </xf>
    <xf numFmtId="3" fontId="145" fillId="0" borderId="11" xfId="0" applyNumberFormat="1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02" fillId="36" borderId="105" xfId="0" applyFont="1" applyFill="1" applyBorder="1" applyAlignment="1">
      <alignment horizontal="center" vertical="center"/>
    </xf>
    <xf numFmtId="0" fontId="102" fillId="36" borderId="146" xfId="0" applyFont="1" applyFill="1" applyBorder="1" applyAlignment="1">
      <alignment horizontal="center" vertical="center"/>
    </xf>
    <xf numFmtId="8" fontId="154" fillId="0" borderId="59" xfId="0" applyNumberFormat="1" applyFont="1" applyBorder="1" applyAlignment="1">
      <alignment horizontal="right" vertical="center"/>
    </xf>
    <xf numFmtId="8" fontId="154" fillId="0" borderId="11" xfId="0" applyNumberFormat="1" applyFont="1" applyBorder="1" applyAlignment="1">
      <alignment horizontal="right" vertical="center"/>
    </xf>
    <xf numFmtId="49" fontId="187" fillId="0" borderId="10" xfId="0" applyNumberFormat="1" applyFont="1" applyBorder="1" applyAlignment="1">
      <alignment horizontal="center"/>
    </xf>
    <xf numFmtId="0" fontId="188" fillId="0" borderId="10" xfId="0" applyFont="1" applyBorder="1" applyAlignment="1">
      <alignment horizontal="center" vertical="center"/>
    </xf>
    <xf numFmtId="0" fontId="189" fillId="0" borderId="10" xfId="0" applyFont="1" applyBorder="1" applyAlignment="1">
      <alignment horizontal="center" vertical="center"/>
    </xf>
    <xf numFmtId="0" fontId="146" fillId="0" borderId="10" xfId="0" applyFont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43</xdr:row>
      <xdr:rowOff>76200</xdr:rowOff>
    </xdr:from>
    <xdr:to>
      <xdr:col>8</xdr:col>
      <xdr:colOff>2343150</xdr:colOff>
      <xdr:row>50</xdr:row>
      <xdr:rowOff>38100</xdr:rowOff>
    </xdr:to>
    <xdr:pic>
      <xdr:nvPicPr>
        <xdr:cNvPr id="1" name="Picture 2" descr="imagesCAWCB1X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8267700"/>
          <a:ext cx="19240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142875</xdr:rowOff>
    </xdr:from>
    <xdr:to>
      <xdr:col>3</xdr:col>
      <xdr:colOff>76200</xdr:colOff>
      <xdr:row>39</xdr:row>
      <xdr:rowOff>76200</xdr:rowOff>
    </xdr:to>
    <xdr:pic>
      <xdr:nvPicPr>
        <xdr:cNvPr id="2" name="Picture 2" descr="1AA_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91325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33</xdr:row>
      <xdr:rowOff>66675</xdr:rowOff>
    </xdr:from>
    <xdr:to>
      <xdr:col>4</xdr:col>
      <xdr:colOff>552450</xdr:colOff>
      <xdr:row>37</xdr:row>
      <xdr:rowOff>114300</xdr:rowOff>
    </xdr:to>
    <xdr:pic>
      <xdr:nvPicPr>
        <xdr:cNvPr id="3" name="Picture 3" descr="1AA_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505575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295275</xdr:rowOff>
    </xdr:from>
    <xdr:to>
      <xdr:col>1</xdr:col>
      <xdr:colOff>1457325</xdr:colOff>
      <xdr:row>5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447675" y="295275"/>
          <a:ext cx="1314450" cy="1438275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333333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  <xdr:twoCellAnchor>
    <xdr:from>
      <xdr:col>1</xdr:col>
      <xdr:colOff>142875</xdr:colOff>
      <xdr:row>0</xdr:row>
      <xdr:rowOff>295275</xdr:rowOff>
    </xdr:from>
    <xdr:to>
      <xdr:col>1</xdr:col>
      <xdr:colOff>1457325</xdr:colOff>
      <xdr:row>4</xdr:row>
      <xdr:rowOff>180975</xdr:rowOff>
    </xdr:to>
    <xdr:sp>
      <xdr:nvSpPr>
        <xdr:cNvPr id="2" name="WordArt 1"/>
        <xdr:cNvSpPr>
          <a:spLocks/>
        </xdr:cNvSpPr>
      </xdr:nvSpPr>
      <xdr:spPr>
        <a:xfrm>
          <a:off x="447675" y="295275"/>
          <a:ext cx="1314450" cy="12763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333333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astucha.ludovit@centrum.sk" TargetMode="External" /><Relationship Id="rId2" Type="http://schemas.openxmlformats.org/officeDocument/2006/relationships/hyperlink" Target="mailto:R.slovacek@chello.sk," TargetMode="External" /><Relationship Id="rId3" Type="http://schemas.openxmlformats.org/officeDocument/2006/relationships/hyperlink" Target="mailto:viliam.janko@slovnaft.sk" TargetMode="External" /><Relationship Id="rId4" Type="http://schemas.openxmlformats.org/officeDocument/2006/relationships/hyperlink" Target="mailto:pelechm@batas.sk," TargetMode="External" /><Relationship Id="rId5" Type="http://schemas.openxmlformats.org/officeDocument/2006/relationships/hyperlink" Target="mailto:lcsorgei@zoznam.sk" TargetMode="External" /><Relationship Id="rId6" Type="http://schemas.openxmlformats.org/officeDocument/2006/relationships/hyperlink" Target="mailto:vrosenberg@vub.sk" TargetMode="External" /><Relationship Id="rId7" Type="http://schemas.openxmlformats.org/officeDocument/2006/relationships/hyperlink" Target="mailto:alojz.barbirik@gmail.com" TargetMode="External" /><Relationship Id="rId8" Type="http://schemas.openxmlformats.org/officeDocument/2006/relationships/hyperlink" Target="mailto:palokorbas@gmail.com" TargetMode="External" /><Relationship Id="rId9" Type="http://schemas.openxmlformats.org/officeDocument/2006/relationships/hyperlink" Target="mailto:GehryJozef@stonline.sk," TargetMode="External" /><Relationship Id="rId10" Type="http://schemas.openxmlformats.org/officeDocument/2006/relationships/comments" Target="../comments3.xml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ovniholub.cz/zavplan/auflass%2011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preal@gpreal.sk" TargetMode="External" /><Relationship Id="rId2" Type="http://schemas.openxmlformats.org/officeDocument/2006/relationships/hyperlink" Target="mailto:michal.gajdusek@oz.allianzsp.sk" TargetMode="External" /><Relationship Id="rId3" Type="http://schemas.openxmlformats.org/officeDocument/2006/relationships/hyperlink" Target="mailto:R.slovacek@chello.sk" TargetMode="External" /><Relationship Id="rId4" Type="http://schemas.openxmlformats.org/officeDocument/2006/relationships/hyperlink" Target="mailto:holuby@kvalmont.sk" TargetMode="External" /><Relationship Id="rId5" Type="http://schemas.openxmlformats.org/officeDocument/2006/relationships/hyperlink" Target="mailto:pelechm@batas.sk" TargetMode="External" /><Relationship Id="rId6" Type="http://schemas.openxmlformats.org/officeDocument/2006/relationships/hyperlink" Target="mailto:vacok@attorney.sk" TargetMode="Externa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2" width="3.57421875" style="0" customWidth="1"/>
    <col min="3" max="3" width="11.140625" style="0" customWidth="1"/>
    <col min="4" max="4" width="21.57421875" style="0" customWidth="1"/>
    <col min="5" max="5" width="9.7109375" style="0" bestFit="1" customWidth="1"/>
    <col min="6" max="6" width="8.28125" style="0" customWidth="1"/>
    <col min="7" max="7" width="8.00390625" style="0" customWidth="1"/>
    <col min="8" max="8" width="13.421875" style="0" customWidth="1"/>
    <col min="9" max="9" width="36.421875" style="0" customWidth="1"/>
    <col min="10" max="10" width="13.7109375" style="0" customWidth="1"/>
    <col min="11" max="11" width="24.8515625" style="0" customWidth="1"/>
  </cols>
  <sheetData>
    <row r="1" spans="1:11" s="3" customFormat="1" ht="22.5" customHeight="1" thickBot="1">
      <c r="A1" s="721" t="s">
        <v>397</v>
      </c>
      <c r="B1" s="722"/>
      <c r="C1" s="722"/>
      <c r="D1" s="722"/>
      <c r="E1" s="603" t="s">
        <v>398</v>
      </c>
      <c r="F1" s="723" t="s">
        <v>399</v>
      </c>
      <c r="G1" s="723"/>
      <c r="H1" s="604"/>
      <c r="I1" s="605" t="s">
        <v>400</v>
      </c>
      <c r="J1" s="724" t="s">
        <v>43</v>
      </c>
      <c r="K1" s="725"/>
    </row>
    <row r="2" spans="1:11" s="3" customFormat="1" ht="13.5" customHeight="1" thickBot="1">
      <c r="A2" s="606" t="s">
        <v>16</v>
      </c>
      <c r="B2" s="607"/>
      <c r="C2" s="608" t="s">
        <v>17</v>
      </c>
      <c r="D2" s="609" t="s">
        <v>19</v>
      </c>
      <c r="E2" s="609" t="s">
        <v>401</v>
      </c>
      <c r="F2" s="610" t="s">
        <v>402</v>
      </c>
      <c r="G2" s="610" t="s">
        <v>403</v>
      </c>
      <c r="H2" s="609" t="s">
        <v>168</v>
      </c>
      <c r="I2" s="611" t="s">
        <v>404</v>
      </c>
      <c r="J2" s="612" t="s">
        <v>405</v>
      </c>
      <c r="K2" s="613" t="s">
        <v>18</v>
      </c>
    </row>
    <row r="3" spans="1:11" s="621" customFormat="1" ht="15" customHeight="1">
      <c r="A3" s="614" t="s">
        <v>0</v>
      </c>
      <c r="B3" s="615">
        <v>1</v>
      </c>
      <c r="C3" s="21">
        <v>41028</v>
      </c>
      <c r="D3" s="22" t="s">
        <v>13</v>
      </c>
      <c r="E3" s="616" t="s">
        <v>406</v>
      </c>
      <c r="F3" s="617" t="s">
        <v>407</v>
      </c>
      <c r="G3" s="617" t="s">
        <v>407</v>
      </c>
      <c r="H3" s="23" t="s">
        <v>44</v>
      </c>
      <c r="I3" s="618" t="s">
        <v>408</v>
      </c>
      <c r="J3" s="619" t="s">
        <v>45</v>
      </c>
      <c r="K3" s="620" t="s">
        <v>46</v>
      </c>
    </row>
    <row r="4" spans="1:11" s="621" customFormat="1" ht="15" customHeight="1">
      <c r="A4" s="622" t="s">
        <v>1</v>
      </c>
      <c r="B4" s="623">
        <v>2</v>
      </c>
      <c r="C4" s="9">
        <f>C3+7</f>
        <v>41035</v>
      </c>
      <c r="D4" s="20" t="s">
        <v>8</v>
      </c>
      <c r="E4" s="624" t="s">
        <v>406</v>
      </c>
      <c r="F4" s="625" t="s">
        <v>407</v>
      </c>
      <c r="G4" s="625" t="s">
        <v>407</v>
      </c>
      <c r="H4" s="4" t="s">
        <v>44</v>
      </c>
      <c r="I4" s="626" t="s">
        <v>408</v>
      </c>
      <c r="J4" s="627" t="s">
        <v>47</v>
      </c>
      <c r="K4" s="628" t="s">
        <v>46</v>
      </c>
    </row>
    <row r="5" spans="1:11" s="621" customFormat="1" ht="15" customHeight="1">
      <c r="A5" s="622" t="s">
        <v>2</v>
      </c>
      <c r="B5" s="623">
        <v>3</v>
      </c>
      <c r="C5" s="9">
        <f>C4+7</f>
        <v>41042</v>
      </c>
      <c r="D5" s="19" t="s">
        <v>14</v>
      </c>
      <c r="E5" s="624" t="s">
        <v>406</v>
      </c>
      <c r="F5" s="625" t="s">
        <v>407</v>
      </c>
      <c r="G5" s="625" t="s">
        <v>407</v>
      </c>
      <c r="H5" s="4" t="s">
        <v>44</v>
      </c>
      <c r="I5" s="626" t="s">
        <v>408</v>
      </c>
      <c r="J5" s="627" t="s">
        <v>51</v>
      </c>
      <c r="K5" s="628" t="s">
        <v>46</v>
      </c>
    </row>
    <row r="6" spans="1:11" s="621" customFormat="1" ht="15" customHeight="1">
      <c r="A6" s="622" t="s">
        <v>3</v>
      </c>
      <c r="B6" s="623">
        <v>4</v>
      </c>
      <c r="C6" s="13">
        <v>41049</v>
      </c>
      <c r="D6" s="14" t="s">
        <v>9</v>
      </c>
      <c r="E6" s="624" t="s">
        <v>406</v>
      </c>
      <c r="F6" s="625" t="s">
        <v>409</v>
      </c>
      <c r="G6" s="625" t="s">
        <v>410</v>
      </c>
      <c r="H6" s="4" t="s">
        <v>48</v>
      </c>
      <c r="I6" s="626" t="s">
        <v>411</v>
      </c>
      <c r="J6" s="627" t="s">
        <v>49</v>
      </c>
      <c r="K6" s="628" t="s">
        <v>297</v>
      </c>
    </row>
    <row r="7" spans="1:11" s="621" customFormat="1" ht="15" customHeight="1">
      <c r="A7" s="622" t="s">
        <v>4</v>
      </c>
      <c r="B7" s="623">
        <v>5</v>
      </c>
      <c r="C7" s="13">
        <v>41056</v>
      </c>
      <c r="D7" s="14" t="s">
        <v>15</v>
      </c>
      <c r="E7" s="624" t="s">
        <v>406</v>
      </c>
      <c r="F7" s="625" t="s">
        <v>409</v>
      </c>
      <c r="G7" s="625" t="s">
        <v>410</v>
      </c>
      <c r="H7" s="4" t="s">
        <v>48</v>
      </c>
      <c r="I7" s="626" t="s">
        <v>411</v>
      </c>
      <c r="J7" s="627" t="s">
        <v>77</v>
      </c>
      <c r="K7" s="628" t="s">
        <v>50</v>
      </c>
    </row>
    <row r="8" spans="1:11" s="621" customFormat="1" ht="15" customHeight="1">
      <c r="A8" s="622" t="s">
        <v>5</v>
      </c>
      <c r="B8" s="623">
        <v>6</v>
      </c>
      <c r="C8" s="13">
        <v>41063</v>
      </c>
      <c r="D8" s="14" t="s">
        <v>11</v>
      </c>
      <c r="E8" s="624" t="s">
        <v>102</v>
      </c>
      <c r="F8" s="625" t="s">
        <v>409</v>
      </c>
      <c r="G8" s="625" t="s">
        <v>410</v>
      </c>
      <c r="H8" s="4" t="s">
        <v>52</v>
      </c>
      <c r="I8" s="626" t="s">
        <v>411</v>
      </c>
      <c r="J8" s="627" t="s">
        <v>53</v>
      </c>
      <c r="K8" s="628" t="s">
        <v>54</v>
      </c>
    </row>
    <row r="9" spans="1:11" s="621" customFormat="1" ht="15" customHeight="1">
      <c r="A9" s="622" t="s">
        <v>6</v>
      </c>
      <c r="B9" s="623">
        <v>7</v>
      </c>
      <c r="C9" s="13">
        <v>41070</v>
      </c>
      <c r="D9" s="14" t="s">
        <v>79</v>
      </c>
      <c r="E9" s="624" t="s">
        <v>406</v>
      </c>
      <c r="F9" s="625" t="s">
        <v>409</v>
      </c>
      <c r="G9" s="625" t="s">
        <v>410</v>
      </c>
      <c r="H9" s="4" t="s">
        <v>48</v>
      </c>
      <c r="I9" s="626" t="s">
        <v>411</v>
      </c>
      <c r="J9" s="627" t="s">
        <v>78</v>
      </c>
      <c r="K9" s="628" t="s">
        <v>50</v>
      </c>
    </row>
    <row r="10" spans="1:11" s="621" customFormat="1" ht="15" customHeight="1">
      <c r="A10" s="622" t="s">
        <v>7</v>
      </c>
      <c r="B10" s="623">
        <v>8</v>
      </c>
      <c r="C10" s="13">
        <v>41076</v>
      </c>
      <c r="D10" s="14" t="s">
        <v>15</v>
      </c>
      <c r="E10" s="624" t="s">
        <v>406</v>
      </c>
      <c r="F10" s="625" t="s">
        <v>409</v>
      </c>
      <c r="G10" s="625" t="s">
        <v>410</v>
      </c>
      <c r="H10" s="4" t="s">
        <v>48</v>
      </c>
      <c r="I10" s="626" t="s">
        <v>411</v>
      </c>
      <c r="J10" s="627" t="s">
        <v>77</v>
      </c>
      <c r="K10" s="628" t="s">
        <v>55</v>
      </c>
    </row>
    <row r="11" spans="1:11" s="621" customFormat="1" ht="15" customHeight="1">
      <c r="A11" s="622" t="s">
        <v>414</v>
      </c>
      <c r="B11" s="623">
        <v>31</v>
      </c>
      <c r="C11" s="13">
        <v>41076</v>
      </c>
      <c r="D11" s="14" t="s">
        <v>129</v>
      </c>
      <c r="E11" s="624" t="s">
        <v>102</v>
      </c>
      <c r="F11" s="625" t="s">
        <v>407</v>
      </c>
      <c r="G11" s="625" t="s">
        <v>412</v>
      </c>
      <c r="H11" s="4" t="s">
        <v>56</v>
      </c>
      <c r="I11" s="626" t="s">
        <v>413</v>
      </c>
      <c r="J11" s="627" t="s">
        <v>103</v>
      </c>
      <c r="K11" s="628" t="s">
        <v>54</v>
      </c>
    </row>
    <row r="12" spans="1:11" s="621" customFormat="1" ht="15" customHeight="1">
      <c r="A12" s="622" t="s">
        <v>415</v>
      </c>
      <c r="B12" s="623">
        <v>10</v>
      </c>
      <c r="C12" s="13">
        <v>41084</v>
      </c>
      <c r="D12" s="14" t="s">
        <v>15</v>
      </c>
      <c r="E12" s="624" t="s">
        <v>406</v>
      </c>
      <c r="F12" s="625" t="s">
        <v>409</v>
      </c>
      <c r="G12" s="625" t="s">
        <v>410</v>
      </c>
      <c r="H12" s="4" t="s">
        <v>48</v>
      </c>
      <c r="I12" s="626" t="s">
        <v>411</v>
      </c>
      <c r="J12" s="627" t="s">
        <v>77</v>
      </c>
      <c r="K12" s="628" t="s">
        <v>55</v>
      </c>
    </row>
    <row r="13" spans="1:11" s="621" customFormat="1" ht="15" customHeight="1">
      <c r="A13" s="622" t="s">
        <v>416</v>
      </c>
      <c r="B13" s="629">
        <v>34</v>
      </c>
      <c r="C13" s="630">
        <v>41089</v>
      </c>
      <c r="D13" s="14" t="s">
        <v>417</v>
      </c>
      <c r="E13" s="624" t="s">
        <v>102</v>
      </c>
      <c r="F13" s="625" t="s">
        <v>407</v>
      </c>
      <c r="G13" s="625" t="s">
        <v>410</v>
      </c>
      <c r="H13" s="631">
        <v>0</v>
      </c>
      <c r="I13" s="626" t="s">
        <v>418</v>
      </c>
      <c r="J13" s="627" t="s">
        <v>419</v>
      </c>
      <c r="K13" s="632">
        <v>0</v>
      </c>
    </row>
    <row r="14" spans="1:11" s="621" customFormat="1" ht="15" customHeight="1">
      <c r="A14" s="622" t="s">
        <v>420</v>
      </c>
      <c r="B14" s="623">
        <v>32</v>
      </c>
      <c r="C14" s="13">
        <v>41090</v>
      </c>
      <c r="D14" s="14" t="s">
        <v>130</v>
      </c>
      <c r="E14" s="624" t="s">
        <v>102</v>
      </c>
      <c r="F14" s="625" t="s">
        <v>407</v>
      </c>
      <c r="G14" s="625" t="s">
        <v>412</v>
      </c>
      <c r="H14" s="4" t="s">
        <v>56</v>
      </c>
      <c r="I14" s="626" t="s">
        <v>413</v>
      </c>
      <c r="J14" s="627" t="s">
        <v>103</v>
      </c>
      <c r="K14" s="628" t="s">
        <v>54</v>
      </c>
    </row>
    <row r="15" spans="1:11" s="621" customFormat="1" ht="17.25" customHeight="1">
      <c r="A15" s="622" t="s">
        <v>421</v>
      </c>
      <c r="B15" s="623">
        <v>13</v>
      </c>
      <c r="C15" s="13">
        <v>41090</v>
      </c>
      <c r="D15" s="14" t="s">
        <v>15</v>
      </c>
      <c r="E15" s="624" t="s">
        <v>406</v>
      </c>
      <c r="F15" s="625" t="s">
        <v>409</v>
      </c>
      <c r="G15" s="625" t="s">
        <v>410</v>
      </c>
      <c r="H15" s="4" t="s">
        <v>48</v>
      </c>
      <c r="I15" s="626" t="s">
        <v>411</v>
      </c>
      <c r="J15" s="627" t="s">
        <v>77</v>
      </c>
      <c r="K15" s="628" t="s">
        <v>55</v>
      </c>
    </row>
    <row r="16" spans="1:11" s="621" customFormat="1" ht="15" customHeight="1">
      <c r="A16" s="622" t="s">
        <v>422</v>
      </c>
      <c r="B16" s="623">
        <v>14</v>
      </c>
      <c r="C16" s="13">
        <v>41098</v>
      </c>
      <c r="D16" s="14" t="s">
        <v>80</v>
      </c>
      <c r="E16" s="624" t="s">
        <v>406</v>
      </c>
      <c r="F16" s="625" t="s">
        <v>409</v>
      </c>
      <c r="G16" s="625" t="s">
        <v>410</v>
      </c>
      <c r="H16" s="4" t="s">
        <v>48</v>
      </c>
      <c r="I16" s="626" t="s">
        <v>411</v>
      </c>
      <c r="J16" s="627" t="s">
        <v>104</v>
      </c>
      <c r="K16" s="628" t="s">
        <v>55</v>
      </c>
    </row>
    <row r="17" spans="1:11" s="621" customFormat="1" ht="15" customHeight="1">
      <c r="A17" s="622" t="s">
        <v>423</v>
      </c>
      <c r="B17" s="633">
        <v>15</v>
      </c>
      <c r="C17" s="13">
        <v>41104</v>
      </c>
      <c r="D17" s="14" t="s">
        <v>424</v>
      </c>
      <c r="E17" s="624" t="s">
        <v>102</v>
      </c>
      <c r="F17" s="625" t="s">
        <v>409</v>
      </c>
      <c r="G17" s="625" t="s">
        <v>412</v>
      </c>
      <c r="H17" s="4" t="s">
        <v>52</v>
      </c>
      <c r="I17" s="626" t="s">
        <v>425</v>
      </c>
      <c r="J17" s="627" t="s">
        <v>53</v>
      </c>
      <c r="K17" s="628" t="s">
        <v>54</v>
      </c>
    </row>
    <row r="18" spans="1:11" s="621" customFormat="1" ht="15" customHeight="1">
      <c r="A18" s="622" t="s">
        <v>426</v>
      </c>
      <c r="B18" s="623">
        <v>33</v>
      </c>
      <c r="C18" s="13">
        <v>41111</v>
      </c>
      <c r="D18" s="14" t="s">
        <v>131</v>
      </c>
      <c r="E18" s="624" t="s">
        <v>102</v>
      </c>
      <c r="F18" s="625" t="s">
        <v>407</v>
      </c>
      <c r="G18" s="625" t="s">
        <v>412</v>
      </c>
      <c r="H18" s="4" t="s">
        <v>56</v>
      </c>
      <c r="I18" s="626" t="s">
        <v>413</v>
      </c>
      <c r="J18" s="627" t="s">
        <v>103</v>
      </c>
      <c r="K18" s="628" t="s">
        <v>54</v>
      </c>
    </row>
    <row r="19" spans="1:11" s="621" customFormat="1" ht="15" customHeight="1">
      <c r="A19" s="622" t="s">
        <v>427</v>
      </c>
      <c r="B19" s="623">
        <v>17</v>
      </c>
      <c r="C19" s="24">
        <v>41111</v>
      </c>
      <c r="D19" s="25" t="s">
        <v>81</v>
      </c>
      <c r="E19" s="624" t="s">
        <v>406</v>
      </c>
      <c r="F19" s="625" t="s">
        <v>409</v>
      </c>
      <c r="G19" s="625" t="s">
        <v>410</v>
      </c>
      <c r="H19" s="4" t="s">
        <v>48</v>
      </c>
      <c r="I19" s="626" t="s">
        <v>411</v>
      </c>
      <c r="J19" s="627" t="s">
        <v>78</v>
      </c>
      <c r="K19" s="628" t="s">
        <v>55</v>
      </c>
    </row>
    <row r="20" spans="1:11" s="621" customFormat="1" ht="15" customHeight="1" thickBot="1">
      <c r="A20" s="634" t="s">
        <v>428</v>
      </c>
      <c r="B20" s="635">
        <v>18</v>
      </c>
      <c r="C20" s="636">
        <v>41119</v>
      </c>
      <c r="D20" s="637" t="s">
        <v>11</v>
      </c>
      <c r="E20" s="638" t="s">
        <v>102</v>
      </c>
      <c r="F20" s="639" t="s">
        <v>409</v>
      </c>
      <c r="G20" s="639" t="s">
        <v>410</v>
      </c>
      <c r="H20" s="640" t="s">
        <v>52</v>
      </c>
      <c r="I20" s="641" t="s">
        <v>411</v>
      </c>
      <c r="J20" s="642" t="s">
        <v>53</v>
      </c>
      <c r="K20" s="643" t="s">
        <v>57</v>
      </c>
    </row>
    <row r="21" spans="1:11" s="3" customFormat="1" ht="15" customHeight="1">
      <c r="A21" s="726" t="s">
        <v>429</v>
      </c>
      <c r="B21" s="727"/>
      <c r="C21" s="727"/>
      <c r="D21" s="727"/>
      <c r="E21" s="727"/>
      <c r="F21" s="727"/>
      <c r="G21" s="727"/>
      <c r="H21" s="727"/>
      <c r="I21" s="727"/>
      <c r="J21" s="727"/>
      <c r="K21" s="728"/>
    </row>
    <row r="22" spans="1:11" s="3" customFormat="1" ht="15" customHeight="1" thickBot="1">
      <c r="A22" s="729"/>
      <c r="B22" s="730"/>
      <c r="C22" s="730"/>
      <c r="D22" s="730"/>
      <c r="E22" s="730"/>
      <c r="F22" s="730"/>
      <c r="G22" s="730"/>
      <c r="H22" s="730"/>
      <c r="I22" s="730"/>
      <c r="J22" s="730"/>
      <c r="K22" s="731"/>
    </row>
    <row r="23" spans="1:11" s="621" customFormat="1" ht="15" customHeight="1">
      <c r="A23" s="644" t="s">
        <v>0</v>
      </c>
      <c r="B23" s="645">
        <v>19</v>
      </c>
      <c r="C23" s="646">
        <v>41140</v>
      </c>
      <c r="D23" s="647" t="s">
        <v>13</v>
      </c>
      <c r="E23" s="648" t="s">
        <v>430</v>
      </c>
      <c r="F23" s="649" t="s">
        <v>407</v>
      </c>
      <c r="G23" s="649" t="s">
        <v>407</v>
      </c>
      <c r="H23" s="650" t="s">
        <v>76</v>
      </c>
      <c r="I23" s="651" t="s">
        <v>408</v>
      </c>
      <c r="J23" s="652" t="s">
        <v>45</v>
      </c>
      <c r="K23" s="653" t="s">
        <v>60</v>
      </c>
    </row>
    <row r="24" spans="1:11" s="621" customFormat="1" ht="15" customHeight="1">
      <c r="A24" s="622" t="s">
        <v>1</v>
      </c>
      <c r="B24" s="654">
        <v>20</v>
      </c>
      <c r="C24" s="528">
        <v>41147</v>
      </c>
      <c r="D24" s="10" t="s">
        <v>8</v>
      </c>
      <c r="E24" s="624" t="s">
        <v>430</v>
      </c>
      <c r="F24" s="625" t="s">
        <v>407</v>
      </c>
      <c r="G24" s="625" t="s">
        <v>407</v>
      </c>
      <c r="H24" s="4" t="s">
        <v>76</v>
      </c>
      <c r="I24" s="626" t="s">
        <v>408</v>
      </c>
      <c r="J24" s="627" t="s">
        <v>47</v>
      </c>
      <c r="K24" s="628" t="s">
        <v>60</v>
      </c>
    </row>
    <row r="25" spans="1:11" s="621" customFormat="1" ht="15" customHeight="1">
      <c r="A25" s="622" t="s">
        <v>2</v>
      </c>
      <c r="B25" s="654">
        <v>21</v>
      </c>
      <c r="C25" s="528">
        <v>41154</v>
      </c>
      <c r="D25" s="10" t="s">
        <v>10</v>
      </c>
      <c r="E25" s="624" t="s">
        <v>430</v>
      </c>
      <c r="F25" s="625" t="s">
        <v>407</v>
      </c>
      <c r="G25" s="625" t="s">
        <v>407</v>
      </c>
      <c r="H25" s="4" t="s">
        <v>76</v>
      </c>
      <c r="I25" s="626" t="s">
        <v>408</v>
      </c>
      <c r="J25" s="627" t="s">
        <v>51</v>
      </c>
      <c r="K25" s="628" t="s">
        <v>60</v>
      </c>
    </row>
    <row r="26" spans="1:11" s="621" customFormat="1" ht="15" customHeight="1">
      <c r="A26" s="622" t="s">
        <v>3</v>
      </c>
      <c r="B26" s="654">
        <v>22</v>
      </c>
      <c r="C26" s="528">
        <v>41161</v>
      </c>
      <c r="D26" s="10" t="s">
        <v>9</v>
      </c>
      <c r="E26" s="624" t="s">
        <v>430</v>
      </c>
      <c r="F26" s="625" t="s">
        <v>407</v>
      </c>
      <c r="G26" s="625" t="s">
        <v>407</v>
      </c>
      <c r="H26" s="4" t="s">
        <v>59</v>
      </c>
      <c r="I26" s="626" t="s">
        <v>408</v>
      </c>
      <c r="J26" s="627" t="s">
        <v>49</v>
      </c>
      <c r="K26" s="628" t="s">
        <v>60</v>
      </c>
    </row>
    <row r="27" spans="1:11" s="621" customFormat="1" ht="15" customHeight="1">
      <c r="A27" s="622" t="s">
        <v>4</v>
      </c>
      <c r="B27" s="654">
        <v>23</v>
      </c>
      <c r="C27" s="528">
        <v>41168</v>
      </c>
      <c r="D27" s="10" t="s">
        <v>15</v>
      </c>
      <c r="E27" s="624" t="s">
        <v>430</v>
      </c>
      <c r="F27" s="625" t="s">
        <v>407</v>
      </c>
      <c r="G27" s="625" t="s">
        <v>407</v>
      </c>
      <c r="H27" s="4" t="s">
        <v>59</v>
      </c>
      <c r="I27" s="626" t="s">
        <v>408</v>
      </c>
      <c r="J27" s="627" t="s">
        <v>77</v>
      </c>
      <c r="K27" s="628" t="s">
        <v>60</v>
      </c>
    </row>
    <row r="28" spans="1:11" s="621" customFormat="1" ht="15" customHeight="1" thickBot="1">
      <c r="A28" s="634" t="s">
        <v>5</v>
      </c>
      <c r="B28" s="655">
        <v>24</v>
      </c>
      <c r="C28" s="656">
        <v>41175</v>
      </c>
      <c r="D28" s="657" t="s">
        <v>75</v>
      </c>
      <c r="E28" s="658"/>
      <c r="F28" s="659"/>
      <c r="G28" s="659"/>
      <c r="H28" s="659">
        <v>0</v>
      </c>
      <c r="I28" s="641" t="s">
        <v>408</v>
      </c>
      <c r="J28" s="660"/>
      <c r="K28" s="661" t="s">
        <v>431</v>
      </c>
    </row>
    <row r="29" spans="1:11" s="3" customFormat="1" ht="15" customHeight="1">
      <c r="A29" s="662"/>
      <c r="B29" s="663"/>
      <c r="C29" s="664"/>
      <c r="D29" s="665"/>
      <c r="E29" s="666"/>
      <c r="F29" s="666"/>
      <c r="G29" s="666"/>
      <c r="H29" s="666"/>
      <c r="I29" s="667"/>
      <c r="J29" s="668"/>
      <c r="K29" s="669"/>
    </row>
    <row r="30" spans="1:11" s="3" customFormat="1" ht="15" customHeight="1" thickBot="1">
      <c r="A30" s="670" t="s">
        <v>432</v>
      </c>
      <c r="B30" s="671"/>
      <c r="C30" s="671" t="s">
        <v>433</v>
      </c>
      <c r="D30" s="672" t="s">
        <v>434</v>
      </c>
      <c r="E30" s="671"/>
      <c r="F30" s="671"/>
      <c r="G30" s="671"/>
      <c r="H30" s="671"/>
      <c r="I30" s="671"/>
      <c r="J30" s="671"/>
      <c r="K30" s="671"/>
    </row>
    <row r="31" spans="1:11" ht="16.5" thickBot="1">
      <c r="A31" s="673"/>
      <c r="B31" s="673"/>
      <c r="C31" s="673" t="s">
        <v>435</v>
      </c>
      <c r="D31" s="672" t="s">
        <v>436</v>
      </c>
      <c r="E31" s="673"/>
      <c r="F31" s="673"/>
      <c r="G31" s="673"/>
      <c r="I31" s="674" t="s">
        <v>437</v>
      </c>
      <c r="J31" s="732"/>
      <c r="K31" s="733"/>
    </row>
    <row r="32" spans="1:11" ht="15.75">
      <c r="A32" s="675"/>
      <c r="B32" s="675"/>
      <c r="C32" s="671" t="s">
        <v>438</v>
      </c>
      <c r="D32" s="672" t="s">
        <v>439</v>
      </c>
      <c r="E32" s="673"/>
      <c r="F32" s="671"/>
      <c r="G32" s="675"/>
      <c r="I32" s="674" t="s">
        <v>440</v>
      </c>
      <c r="J32" s="734"/>
      <c r="K32" s="735"/>
    </row>
    <row r="33" spans="1:11" ht="16.5" thickBot="1">
      <c r="A33" s="675"/>
      <c r="B33" s="675"/>
      <c r="C33" s="673" t="s">
        <v>441</v>
      </c>
      <c r="D33" s="672" t="s">
        <v>442</v>
      </c>
      <c r="E33" s="675"/>
      <c r="F33" s="675"/>
      <c r="G33" s="675"/>
      <c r="I33" s="674" t="s">
        <v>443</v>
      </c>
      <c r="J33" s="736"/>
      <c r="K33" s="737"/>
    </row>
    <row r="34" spans="1:11" ht="16.5" thickBot="1">
      <c r="A34" s="675"/>
      <c r="B34" s="675"/>
      <c r="C34" s="671"/>
      <c r="D34" s="672"/>
      <c r="E34" s="675"/>
      <c r="F34" s="675"/>
      <c r="G34" s="675"/>
      <c r="I34" s="674" t="s">
        <v>444</v>
      </c>
      <c r="J34" s="715"/>
      <c r="K34" s="716"/>
    </row>
    <row r="35" spans="1:11" ht="16.5" thickBot="1">
      <c r="A35" s="675"/>
      <c r="B35" s="675"/>
      <c r="C35" s="673"/>
      <c r="D35" s="672"/>
      <c r="E35" s="675"/>
      <c r="F35" s="675"/>
      <c r="G35" s="675"/>
      <c r="I35" s="674" t="s">
        <v>445</v>
      </c>
      <c r="J35" s="717"/>
      <c r="K35" s="718"/>
    </row>
    <row r="36" ht="15.75" customHeight="1"/>
    <row r="44" spans="3:11" s="676" customFormat="1" ht="22.5" customHeight="1">
      <c r="C44" s="677" t="s">
        <v>61</v>
      </c>
      <c r="D44" s="719" t="s">
        <v>62</v>
      </c>
      <c r="E44" s="719"/>
      <c r="F44" s="719"/>
      <c r="G44" s="678" t="s">
        <v>298</v>
      </c>
      <c r="H44" s="677" t="s">
        <v>299</v>
      </c>
      <c r="J44" s="720" t="s">
        <v>135</v>
      </c>
      <c r="K44" s="720"/>
    </row>
    <row r="45" spans="3:11" ht="15">
      <c r="C45" s="7" t="s">
        <v>67</v>
      </c>
      <c r="D45" s="8" t="s">
        <v>68</v>
      </c>
      <c r="E45" s="8"/>
      <c r="F45" s="8"/>
      <c r="G45" s="679">
        <f>G46+G47</f>
        <v>22</v>
      </c>
      <c r="H45" s="680">
        <v>8850</v>
      </c>
      <c r="J45" s="522" t="s">
        <v>142</v>
      </c>
      <c r="K45" s="523" t="s">
        <v>136</v>
      </c>
    </row>
    <row r="46" spans="3:11" ht="15">
      <c r="C46" s="7" t="s">
        <v>63</v>
      </c>
      <c r="D46" s="8" t="s">
        <v>64</v>
      </c>
      <c r="E46" s="8"/>
      <c r="F46" s="8"/>
      <c r="G46" s="679">
        <v>17</v>
      </c>
      <c r="H46" s="680">
        <v>7170</v>
      </c>
      <c r="J46" s="26" t="s">
        <v>143</v>
      </c>
      <c r="K46" s="524" t="s">
        <v>138</v>
      </c>
    </row>
    <row r="47" spans="3:11" ht="15">
      <c r="C47" s="7" t="s">
        <v>58</v>
      </c>
      <c r="D47" s="8" t="s">
        <v>65</v>
      </c>
      <c r="E47" s="8"/>
      <c r="F47" s="8"/>
      <c r="G47" s="679">
        <v>5</v>
      </c>
      <c r="H47" s="680">
        <v>1680</v>
      </c>
      <c r="J47" s="26" t="s">
        <v>144</v>
      </c>
      <c r="K47" s="524" t="s">
        <v>139</v>
      </c>
    </row>
    <row r="48" spans="3:11" ht="15">
      <c r="C48" s="7" t="s">
        <v>42</v>
      </c>
      <c r="D48" s="8" t="s">
        <v>66</v>
      </c>
      <c r="E48" s="8"/>
      <c r="F48" s="8"/>
      <c r="G48" s="679">
        <v>6</v>
      </c>
      <c r="H48" s="680">
        <v>2590</v>
      </c>
      <c r="J48" s="26" t="s">
        <v>145</v>
      </c>
      <c r="K48" s="524" t="s">
        <v>140</v>
      </c>
    </row>
    <row r="49" spans="3:11" ht="15">
      <c r="C49" s="7" t="s">
        <v>69</v>
      </c>
      <c r="D49" s="8" t="s">
        <v>70</v>
      </c>
      <c r="E49" s="8"/>
      <c r="F49" s="8"/>
      <c r="G49" s="681">
        <v>4</v>
      </c>
      <c r="H49" s="680">
        <v>1260</v>
      </c>
      <c r="J49" s="26" t="s">
        <v>146</v>
      </c>
      <c r="K49" s="524" t="s">
        <v>137</v>
      </c>
    </row>
    <row r="50" spans="3:11" ht="15.75" thickBot="1">
      <c r="C50" s="7" t="s">
        <v>71</v>
      </c>
      <c r="D50" s="8" t="s">
        <v>72</v>
      </c>
      <c r="E50" s="8"/>
      <c r="F50" s="8"/>
      <c r="G50" s="681">
        <v>7</v>
      </c>
      <c r="H50" s="680">
        <v>2940</v>
      </c>
      <c r="J50" s="526" t="s">
        <v>147</v>
      </c>
      <c r="K50" s="525" t="s">
        <v>141</v>
      </c>
    </row>
    <row r="51" spans="3:8" ht="15">
      <c r="C51" s="7" t="s">
        <v>73</v>
      </c>
      <c r="D51" s="8" t="s">
        <v>74</v>
      </c>
      <c r="E51" s="8"/>
      <c r="F51" s="8"/>
      <c r="G51" s="681">
        <v>6</v>
      </c>
      <c r="H51" s="680">
        <v>2970</v>
      </c>
    </row>
  </sheetData>
  <sheetProtection/>
  <mergeCells count="10">
    <mergeCell ref="J34:K34"/>
    <mergeCell ref="J35:K35"/>
    <mergeCell ref="D44:F44"/>
    <mergeCell ref="J44:K44"/>
    <mergeCell ref="A1:D1"/>
    <mergeCell ref="F1:G1"/>
    <mergeCell ref="J1:K1"/>
    <mergeCell ref="A21:K22"/>
    <mergeCell ref="J31:K31"/>
    <mergeCell ref="J32:K33"/>
  </mergeCells>
  <printOptions horizontalCentered="1" verticalCentered="1"/>
  <pageMargins left="0" right="0" top="0.7874015748031497" bottom="0" header="0.3937007874015748" footer="0"/>
  <pageSetup horizontalDpi="600" verticalDpi="600" orientation="landscape" paperSize="9" scale="90" r:id="rId4"/>
  <headerFooter>
    <oddHeader>&amp;C&amp;A</oddHeader>
    <oddFooter>&amp;L&amp;Z&amp;F&amp;R&amp;P/&amp;N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39"/>
  <sheetViews>
    <sheetView zoomScalePageLayoutView="0" workbookViewId="0" topLeftCell="A4">
      <selection activeCell="P40" sqref="P40"/>
    </sheetView>
  </sheetViews>
  <sheetFormatPr defaultColWidth="9.140625" defaultRowHeight="12.75"/>
  <cols>
    <col min="1" max="1" width="4.57421875" style="133" customWidth="1"/>
    <col min="2" max="2" width="13.00390625" style="0" customWidth="1"/>
    <col min="3" max="3" width="5.28125" style="15" bestFit="1" customWidth="1"/>
    <col min="4" max="4" width="9.8515625" style="15" customWidth="1"/>
    <col min="5" max="5" width="15.57421875" style="15" customWidth="1"/>
    <col min="6" max="6" width="8.00390625" style="15" customWidth="1"/>
    <col min="7" max="7" width="3.7109375" style="12" bestFit="1" customWidth="1"/>
    <col min="8" max="8" width="9.28125" style="0" bestFit="1" customWidth="1"/>
    <col min="9" max="9" width="7.421875" style="0" customWidth="1"/>
    <col min="10" max="10" width="14.421875" style="0" customWidth="1"/>
    <col min="11" max="11" width="7.7109375" style="0" bestFit="1" customWidth="1"/>
    <col min="12" max="12" width="3.7109375" style="0" bestFit="1" customWidth="1"/>
    <col min="13" max="13" width="7.28125" style="0" bestFit="1" customWidth="1"/>
    <col min="14" max="14" width="8.28125" style="0" customWidth="1"/>
    <col min="15" max="15" width="10.421875" style="0" customWidth="1"/>
    <col min="16" max="16" width="7.7109375" style="0" bestFit="1" customWidth="1"/>
    <col min="17" max="17" width="3.7109375" style="0" bestFit="1" customWidth="1"/>
    <col min="18" max="18" width="8.140625" style="0" bestFit="1" customWidth="1"/>
    <col min="19" max="19" width="8.140625" style="0" customWidth="1"/>
    <col min="20" max="20" width="12.421875" style="0" customWidth="1"/>
    <col min="21" max="21" width="7.7109375" style="0" bestFit="1" customWidth="1"/>
    <col min="22" max="22" width="3.7109375" style="0" bestFit="1" customWidth="1"/>
    <col min="23" max="23" width="8.140625" style="0" bestFit="1" customWidth="1"/>
    <col min="24" max="24" width="8.57421875" style="0" customWidth="1"/>
  </cols>
  <sheetData>
    <row r="1" ht="13.5" thickBot="1"/>
    <row r="2" spans="1:24" ht="26.25" customHeight="1" thickBot="1">
      <c r="A2" s="743" t="s">
        <v>372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5"/>
    </row>
    <row r="3" ht="27.75" customHeight="1" thickBot="1"/>
    <row r="4" spans="1:24" s="391" customFormat="1" ht="23.25" customHeight="1" thickBot="1">
      <c r="A4" s="746" t="s">
        <v>136</v>
      </c>
      <c r="B4" s="747"/>
      <c r="C4" s="747"/>
      <c r="D4" s="748"/>
      <c r="E4" s="746" t="s">
        <v>351</v>
      </c>
      <c r="F4" s="747"/>
      <c r="G4" s="747"/>
      <c r="H4" s="747"/>
      <c r="I4" s="748"/>
      <c r="J4" s="747" t="s">
        <v>352</v>
      </c>
      <c r="K4" s="747"/>
      <c r="L4" s="747"/>
      <c r="M4" s="747"/>
      <c r="N4" s="748"/>
      <c r="O4" s="746" t="s">
        <v>353</v>
      </c>
      <c r="P4" s="747"/>
      <c r="Q4" s="747"/>
      <c r="R4" s="747"/>
      <c r="S4" s="748"/>
      <c r="T4" s="746" t="s">
        <v>354</v>
      </c>
      <c r="U4" s="747"/>
      <c r="V4" s="747"/>
      <c r="W4" s="747"/>
      <c r="X4" s="748"/>
    </row>
    <row r="5" spans="1:24" s="472" customFormat="1" ht="16.5" customHeight="1" thickBot="1">
      <c r="A5" s="468" t="s">
        <v>355</v>
      </c>
      <c r="B5" s="469" t="s">
        <v>17</v>
      </c>
      <c r="C5" s="470" t="s">
        <v>356</v>
      </c>
      <c r="D5" s="471" t="s">
        <v>357</v>
      </c>
      <c r="E5" s="749" t="s">
        <v>358</v>
      </c>
      <c r="F5" s="740" t="s">
        <v>359</v>
      </c>
      <c r="G5" s="740"/>
      <c r="H5" s="740"/>
      <c r="I5" s="741" t="s">
        <v>360</v>
      </c>
      <c r="J5" s="738" t="s">
        <v>358</v>
      </c>
      <c r="K5" s="740" t="s">
        <v>359</v>
      </c>
      <c r="L5" s="740"/>
      <c r="M5" s="740"/>
      <c r="N5" s="751" t="s">
        <v>360</v>
      </c>
      <c r="O5" s="749" t="s">
        <v>358</v>
      </c>
      <c r="P5" s="740" t="s">
        <v>359</v>
      </c>
      <c r="Q5" s="740"/>
      <c r="R5" s="740"/>
      <c r="S5" s="741" t="s">
        <v>360</v>
      </c>
      <c r="T5" s="738" t="s">
        <v>358</v>
      </c>
      <c r="U5" s="740" t="s">
        <v>359</v>
      </c>
      <c r="V5" s="740"/>
      <c r="W5" s="740"/>
      <c r="X5" s="741" t="s">
        <v>360</v>
      </c>
    </row>
    <row r="6" spans="1:24" s="465" customFormat="1" ht="33.75" thickBot="1">
      <c r="A6" s="466"/>
      <c r="B6" s="467"/>
      <c r="C6" s="474"/>
      <c r="D6" s="475"/>
      <c r="E6" s="750"/>
      <c r="F6" s="493" t="s">
        <v>361</v>
      </c>
      <c r="G6" s="494" t="s">
        <v>362</v>
      </c>
      <c r="H6" s="493" t="s">
        <v>363</v>
      </c>
      <c r="I6" s="742"/>
      <c r="J6" s="739"/>
      <c r="K6" s="493" t="s">
        <v>361</v>
      </c>
      <c r="L6" s="494" t="s">
        <v>362</v>
      </c>
      <c r="M6" s="493" t="s">
        <v>363</v>
      </c>
      <c r="N6" s="752"/>
      <c r="O6" s="750"/>
      <c r="P6" s="493" t="s">
        <v>361</v>
      </c>
      <c r="Q6" s="494" t="s">
        <v>362</v>
      </c>
      <c r="R6" s="493" t="s">
        <v>363</v>
      </c>
      <c r="S6" s="742"/>
      <c r="T6" s="739"/>
      <c r="U6" s="493" t="s">
        <v>361</v>
      </c>
      <c r="V6" s="494" t="s">
        <v>362</v>
      </c>
      <c r="W6" s="493" t="s">
        <v>363</v>
      </c>
      <c r="X6" s="742"/>
    </row>
    <row r="7" spans="1:24" ht="17.25" customHeight="1">
      <c r="A7" s="478">
        <v>1</v>
      </c>
      <c r="B7" s="479">
        <v>41028</v>
      </c>
      <c r="C7" s="480" t="s">
        <v>291</v>
      </c>
      <c r="D7" s="481" t="s">
        <v>45</v>
      </c>
      <c r="E7" s="508" t="s">
        <v>13</v>
      </c>
      <c r="F7" s="495" t="s">
        <v>364</v>
      </c>
      <c r="G7" s="496" t="s">
        <v>367</v>
      </c>
      <c r="H7" s="496" t="s">
        <v>369</v>
      </c>
      <c r="I7" s="509">
        <f>7*40</f>
        <v>280</v>
      </c>
      <c r="J7" s="505"/>
      <c r="K7" s="497"/>
      <c r="L7" s="498"/>
      <c r="M7" s="498"/>
      <c r="N7" s="517"/>
      <c r="O7" s="519"/>
      <c r="P7" s="497"/>
      <c r="Q7" s="498"/>
      <c r="R7" s="498"/>
      <c r="S7" s="499"/>
      <c r="T7" s="505"/>
      <c r="U7" s="497"/>
      <c r="V7" s="498"/>
      <c r="W7" s="498"/>
      <c r="X7" s="499"/>
    </row>
    <row r="8" spans="1:24" ht="17.25" customHeight="1">
      <c r="A8" s="482">
        <v>2</v>
      </c>
      <c r="B8" s="445">
        <f>B7+7</f>
        <v>41035</v>
      </c>
      <c r="C8" s="363" t="s">
        <v>291</v>
      </c>
      <c r="D8" s="483" t="s">
        <v>47</v>
      </c>
      <c r="E8" s="510" t="s">
        <v>8</v>
      </c>
      <c r="F8" s="444" t="s">
        <v>364</v>
      </c>
      <c r="G8" s="461" t="s">
        <v>367</v>
      </c>
      <c r="H8" s="461" t="s">
        <v>369</v>
      </c>
      <c r="I8" s="511">
        <f>7*40</f>
        <v>280</v>
      </c>
      <c r="J8" s="506"/>
      <c r="K8" s="16"/>
      <c r="L8" s="447"/>
      <c r="M8" s="447"/>
      <c r="N8" s="518"/>
      <c r="O8" s="520"/>
      <c r="P8" s="16"/>
      <c r="Q8" s="447"/>
      <c r="R8" s="447"/>
      <c r="S8" s="500"/>
      <c r="T8" s="506"/>
      <c r="U8" s="16"/>
      <c r="V8" s="447"/>
      <c r="W8" s="447"/>
      <c r="X8" s="500"/>
    </row>
    <row r="9" spans="1:24" ht="17.25" customHeight="1">
      <c r="A9" s="482">
        <v>3</v>
      </c>
      <c r="B9" s="445">
        <f>B8+7</f>
        <v>41042</v>
      </c>
      <c r="C9" s="363" t="s">
        <v>291</v>
      </c>
      <c r="D9" s="483" t="s">
        <v>51</v>
      </c>
      <c r="E9" s="512" t="s">
        <v>14</v>
      </c>
      <c r="F9" s="444" t="s">
        <v>364</v>
      </c>
      <c r="G9" s="461" t="s">
        <v>367</v>
      </c>
      <c r="H9" s="461" t="s">
        <v>369</v>
      </c>
      <c r="I9" s="511">
        <f>7*40</f>
        <v>280</v>
      </c>
      <c r="J9" s="507"/>
      <c r="K9" s="16"/>
      <c r="L9" s="447"/>
      <c r="M9" s="447"/>
      <c r="N9" s="518"/>
      <c r="O9" s="521"/>
      <c r="P9" s="16"/>
      <c r="Q9" s="455"/>
      <c r="R9" s="455"/>
      <c r="S9" s="500"/>
      <c r="T9" s="507"/>
      <c r="U9" s="16"/>
      <c r="V9" s="447"/>
      <c r="W9" s="447"/>
      <c r="X9" s="500"/>
    </row>
    <row r="10" spans="1:24" ht="17.25" customHeight="1">
      <c r="A10" s="482">
        <v>4</v>
      </c>
      <c r="B10" s="446">
        <v>41049</v>
      </c>
      <c r="C10" s="363" t="s">
        <v>291</v>
      </c>
      <c r="D10" s="483" t="s">
        <v>49</v>
      </c>
      <c r="E10" s="513" t="s">
        <v>9</v>
      </c>
      <c r="F10" s="444" t="s">
        <v>365</v>
      </c>
      <c r="G10" s="461" t="s">
        <v>368</v>
      </c>
      <c r="H10" s="461" t="s">
        <v>369</v>
      </c>
      <c r="I10" s="511">
        <f>7*60</f>
        <v>420</v>
      </c>
      <c r="J10" s="473"/>
      <c r="K10" s="16"/>
      <c r="L10" s="447"/>
      <c r="M10" s="447"/>
      <c r="N10" s="518"/>
      <c r="O10" s="514"/>
      <c r="P10" s="16"/>
      <c r="Q10" s="455"/>
      <c r="R10" s="455"/>
      <c r="S10" s="500"/>
      <c r="T10" s="473"/>
      <c r="U10" s="16"/>
      <c r="V10" s="447"/>
      <c r="W10" s="447"/>
      <c r="X10" s="500"/>
    </row>
    <row r="11" spans="1:24" ht="17.25" customHeight="1">
      <c r="A11" s="484">
        <v>5</v>
      </c>
      <c r="B11" s="452">
        <v>41056</v>
      </c>
      <c r="C11" s="364" t="s">
        <v>292</v>
      </c>
      <c r="D11" s="485" t="s">
        <v>77</v>
      </c>
      <c r="E11" s="514"/>
      <c r="F11" s="16"/>
      <c r="G11" s="455"/>
      <c r="H11" s="455"/>
      <c r="I11" s="500"/>
      <c r="J11" s="550" t="s">
        <v>15</v>
      </c>
      <c r="K11" s="551" t="s">
        <v>365</v>
      </c>
      <c r="L11" s="460" t="s">
        <v>368</v>
      </c>
      <c r="M11" s="460" t="s">
        <v>369</v>
      </c>
      <c r="N11" s="552">
        <f aca="true" t="shared" si="0" ref="N11:N22">7*60</f>
        <v>420</v>
      </c>
      <c r="O11" s="514"/>
      <c r="P11" s="16"/>
      <c r="Q11" s="455"/>
      <c r="R11" s="455"/>
      <c r="S11" s="500"/>
      <c r="T11" s="473"/>
      <c r="U11" s="16"/>
      <c r="V11" s="447"/>
      <c r="W11" s="447"/>
      <c r="X11" s="501"/>
    </row>
    <row r="12" spans="1:24" ht="17.25" customHeight="1">
      <c r="A12" s="486">
        <v>6</v>
      </c>
      <c r="B12" s="450">
        <v>41063</v>
      </c>
      <c r="C12" s="451" t="s">
        <v>293</v>
      </c>
      <c r="D12" s="487" t="s">
        <v>53</v>
      </c>
      <c r="E12" s="514"/>
      <c r="F12" s="16"/>
      <c r="G12" s="455"/>
      <c r="H12" s="455"/>
      <c r="I12" s="500"/>
      <c r="J12" s="553"/>
      <c r="K12" s="554"/>
      <c r="L12" s="455"/>
      <c r="M12" s="455"/>
      <c r="N12" s="555"/>
      <c r="O12" s="560" t="s">
        <v>11</v>
      </c>
      <c r="P12" s="561" t="s">
        <v>366</v>
      </c>
      <c r="Q12" s="456" t="s">
        <v>368</v>
      </c>
      <c r="R12" s="456" t="s">
        <v>369</v>
      </c>
      <c r="S12" s="562">
        <f>7*70</f>
        <v>490</v>
      </c>
      <c r="T12" s="553"/>
      <c r="U12" s="554"/>
      <c r="V12" s="455"/>
      <c r="W12" s="455"/>
      <c r="X12" s="563"/>
    </row>
    <row r="13" spans="1:24" ht="17.25" customHeight="1">
      <c r="A13" s="486">
        <v>7</v>
      </c>
      <c r="B13" s="452">
        <v>41070</v>
      </c>
      <c r="C13" s="364" t="s">
        <v>292</v>
      </c>
      <c r="D13" s="485" t="s">
        <v>78</v>
      </c>
      <c r="E13" s="514"/>
      <c r="F13" s="16"/>
      <c r="G13" s="455"/>
      <c r="H13" s="455"/>
      <c r="I13" s="500"/>
      <c r="J13" s="550" t="s">
        <v>79</v>
      </c>
      <c r="K13" s="551" t="s">
        <v>365</v>
      </c>
      <c r="L13" s="460" t="s">
        <v>368</v>
      </c>
      <c r="M13" s="460" t="s">
        <v>369</v>
      </c>
      <c r="N13" s="552">
        <f t="shared" si="0"/>
        <v>420</v>
      </c>
      <c r="O13" s="564"/>
      <c r="P13" s="554"/>
      <c r="Q13" s="455"/>
      <c r="R13" s="455"/>
      <c r="S13" s="563"/>
      <c r="T13" s="553"/>
      <c r="U13" s="554"/>
      <c r="V13" s="455"/>
      <c r="W13" s="455"/>
      <c r="X13" s="563"/>
    </row>
    <row r="14" spans="1:24" ht="17.25" customHeight="1">
      <c r="A14" s="486">
        <v>8</v>
      </c>
      <c r="B14" s="452">
        <v>41076</v>
      </c>
      <c r="C14" s="364" t="s">
        <v>292</v>
      </c>
      <c r="D14" s="485" t="s">
        <v>77</v>
      </c>
      <c r="E14" s="514"/>
      <c r="F14" s="16"/>
      <c r="G14" s="455"/>
      <c r="H14" s="455"/>
      <c r="I14" s="500"/>
      <c r="J14" s="550" t="s">
        <v>15</v>
      </c>
      <c r="K14" s="551" t="s">
        <v>365</v>
      </c>
      <c r="L14" s="460" t="s">
        <v>368</v>
      </c>
      <c r="M14" s="460" t="s">
        <v>369</v>
      </c>
      <c r="N14" s="552">
        <f t="shared" si="0"/>
        <v>420</v>
      </c>
      <c r="O14" s="564"/>
      <c r="P14" s="554"/>
      <c r="Q14" s="455"/>
      <c r="R14" s="455"/>
      <c r="S14" s="563"/>
      <c r="T14" s="553"/>
      <c r="U14" s="554"/>
      <c r="V14" s="455"/>
      <c r="W14" s="455"/>
      <c r="X14" s="563"/>
    </row>
    <row r="15" spans="1:24" ht="17.25" customHeight="1">
      <c r="A15" s="486">
        <v>9</v>
      </c>
      <c r="B15" s="453">
        <v>41076</v>
      </c>
      <c r="C15" s="454" t="s">
        <v>294</v>
      </c>
      <c r="D15" s="488" t="s">
        <v>103</v>
      </c>
      <c r="E15" s="514"/>
      <c r="F15" s="16"/>
      <c r="G15" s="455"/>
      <c r="H15" s="455"/>
      <c r="I15" s="500"/>
      <c r="J15" s="553"/>
      <c r="K15" s="554"/>
      <c r="L15" s="455"/>
      <c r="M15" s="455"/>
      <c r="N15" s="555"/>
      <c r="O15" s="564"/>
      <c r="P15" s="554"/>
      <c r="Q15" s="455"/>
      <c r="R15" s="455"/>
      <c r="S15" s="563"/>
      <c r="T15" s="565" t="s">
        <v>129</v>
      </c>
      <c r="U15" s="566" t="s">
        <v>296</v>
      </c>
      <c r="V15" s="459" t="s">
        <v>368</v>
      </c>
      <c r="W15" s="459" t="s">
        <v>370</v>
      </c>
      <c r="X15" s="567">
        <f>5*100</f>
        <v>500</v>
      </c>
    </row>
    <row r="16" spans="1:24" ht="17.25" customHeight="1">
      <c r="A16" s="486">
        <v>10</v>
      </c>
      <c r="B16" s="452">
        <v>41084</v>
      </c>
      <c r="C16" s="364" t="s">
        <v>292</v>
      </c>
      <c r="D16" s="485" t="s">
        <v>77</v>
      </c>
      <c r="E16" s="514"/>
      <c r="F16" s="16"/>
      <c r="G16" s="455"/>
      <c r="H16" s="455"/>
      <c r="I16" s="500"/>
      <c r="J16" s="550" t="s">
        <v>15</v>
      </c>
      <c r="K16" s="551" t="s">
        <v>365</v>
      </c>
      <c r="L16" s="460" t="s">
        <v>368</v>
      </c>
      <c r="M16" s="460" t="s">
        <v>369</v>
      </c>
      <c r="N16" s="552">
        <f t="shared" si="0"/>
        <v>420</v>
      </c>
      <c r="O16" s="564"/>
      <c r="P16" s="554"/>
      <c r="Q16" s="455"/>
      <c r="R16" s="455"/>
      <c r="S16" s="563"/>
      <c r="T16" s="553"/>
      <c r="U16" s="554"/>
      <c r="V16" s="455"/>
      <c r="W16" s="455"/>
      <c r="X16" s="563"/>
    </row>
    <row r="17" spans="1:24" ht="17.25" customHeight="1">
      <c r="A17" s="486">
        <v>11</v>
      </c>
      <c r="B17" s="453">
        <v>41090</v>
      </c>
      <c r="C17" s="454" t="s">
        <v>294</v>
      </c>
      <c r="D17" s="488" t="s">
        <v>103</v>
      </c>
      <c r="E17" s="514"/>
      <c r="F17" s="16"/>
      <c r="G17" s="455"/>
      <c r="H17" s="455"/>
      <c r="I17" s="500"/>
      <c r="J17" s="553"/>
      <c r="K17" s="554"/>
      <c r="L17" s="455"/>
      <c r="M17" s="455"/>
      <c r="N17" s="555"/>
      <c r="O17" s="564"/>
      <c r="P17" s="554"/>
      <c r="Q17" s="455"/>
      <c r="R17" s="455"/>
      <c r="S17" s="563"/>
      <c r="T17" s="565" t="s">
        <v>130</v>
      </c>
      <c r="U17" s="566" t="s">
        <v>296</v>
      </c>
      <c r="V17" s="459" t="s">
        <v>368</v>
      </c>
      <c r="W17" s="459" t="s">
        <v>370</v>
      </c>
      <c r="X17" s="567">
        <f>5*100</f>
        <v>500</v>
      </c>
    </row>
    <row r="18" spans="1:24" ht="17.25" customHeight="1">
      <c r="A18" s="486">
        <v>12</v>
      </c>
      <c r="B18" s="452">
        <v>41090</v>
      </c>
      <c r="C18" s="364" t="s">
        <v>292</v>
      </c>
      <c r="D18" s="485" t="s">
        <v>77</v>
      </c>
      <c r="E18" s="514"/>
      <c r="F18" s="16"/>
      <c r="G18" s="455"/>
      <c r="H18" s="455"/>
      <c r="I18" s="500"/>
      <c r="J18" s="550" t="s">
        <v>15</v>
      </c>
      <c r="K18" s="551" t="s">
        <v>365</v>
      </c>
      <c r="L18" s="460" t="s">
        <v>368</v>
      </c>
      <c r="M18" s="460" t="s">
        <v>369</v>
      </c>
      <c r="N18" s="552">
        <f t="shared" si="0"/>
        <v>420</v>
      </c>
      <c r="O18" s="564"/>
      <c r="P18" s="554"/>
      <c r="Q18" s="455"/>
      <c r="R18" s="455"/>
      <c r="S18" s="563"/>
      <c r="T18" s="553"/>
      <c r="U18" s="554"/>
      <c r="V18" s="455"/>
      <c r="W18" s="455"/>
      <c r="X18" s="563"/>
    </row>
    <row r="19" spans="1:24" ht="17.25" customHeight="1">
      <c r="A19" s="486">
        <v>13</v>
      </c>
      <c r="B19" s="452">
        <v>41098</v>
      </c>
      <c r="C19" s="364" t="s">
        <v>292</v>
      </c>
      <c r="D19" s="485" t="s">
        <v>104</v>
      </c>
      <c r="E19" s="514"/>
      <c r="F19" s="16"/>
      <c r="G19" s="455"/>
      <c r="H19" s="455"/>
      <c r="I19" s="500"/>
      <c r="J19" s="550" t="s">
        <v>80</v>
      </c>
      <c r="K19" s="551" t="s">
        <v>365</v>
      </c>
      <c r="L19" s="460" t="s">
        <v>368</v>
      </c>
      <c r="M19" s="460" t="s">
        <v>369</v>
      </c>
      <c r="N19" s="552">
        <f t="shared" si="0"/>
        <v>420</v>
      </c>
      <c r="O19" s="564"/>
      <c r="P19" s="554"/>
      <c r="Q19" s="455"/>
      <c r="R19" s="455"/>
      <c r="S19" s="563"/>
      <c r="T19" s="553"/>
      <c r="U19" s="554"/>
      <c r="V19" s="455"/>
      <c r="W19" s="455"/>
      <c r="X19" s="563"/>
    </row>
    <row r="20" spans="1:24" ht="17.25" customHeight="1">
      <c r="A20" s="486">
        <v>14</v>
      </c>
      <c r="B20" s="450">
        <v>41104</v>
      </c>
      <c r="C20" s="451" t="s">
        <v>293</v>
      </c>
      <c r="D20" s="487" t="s">
        <v>53</v>
      </c>
      <c r="E20" s="514"/>
      <c r="F20" s="16"/>
      <c r="G20" s="455"/>
      <c r="H20" s="455"/>
      <c r="I20" s="500"/>
      <c r="J20" s="553"/>
      <c r="K20" s="554"/>
      <c r="L20" s="455"/>
      <c r="M20" s="455"/>
      <c r="N20" s="555"/>
      <c r="O20" s="560" t="s">
        <v>11</v>
      </c>
      <c r="P20" s="561" t="s">
        <v>366</v>
      </c>
      <c r="Q20" s="456" t="s">
        <v>368</v>
      </c>
      <c r="R20" s="456" t="s">
        <v>369</v>
      </c>
      <c r="S20" s="562">
        <f>7*70</f>
        <v>490</v>
      </c>
      <c r="T20" s="553"/>
      <c r="U20" s="554"/>
      <c r="V20" s="455"/>
      <c r="W20" s="455"/>
      <c r="X20" s="563"/>
    </row>
    <row r="21" spans="1:24" ht="17.25" customHeight="1">
      <c r="A21" s="486">
        <v>15</v>
      </c>
      <c r="B21" s="453">
        <v>41111</v>
      </c>
      <c r="C21" s="454" t="s">
        <v>294</v>
      </c>
      <c r="D21" s="488" t="s">
        <v>103</v>
      </c>
      <c r="E21" s="514"/>
      <c r="F21" s="16"/>
      <c r="G21" s="455"/>
      <c r="H21" s="455"/>
      <c r="I21" s="500"/>
      <c r="J21" s="553"/>
      <c r="K21" s="554"/>
      <c r="L21" s="455"/>
      <c r="M21" s="455"/>
      <c r="N21" s="555"/>
      <c r="O21" s="564"/>
      <c r="P21" s="554"/>
      <c r="Q21" s="455"/>
      <c r="R21" s="455"/>
      <c r="S21" s="563"/>
      <c r="T21" s="565" t="s">
        <v>131</v>
      </c>
      <c r="U21" s="566" t="s">
        <v>296</v>
      </c>
      <c r="V21" s="459" t="s">
        <v>368</v>
      </c>
      <c r="W21" s="459" t="s">
        <v>370</v>
      </c>
      <c r="X21" s="567">
        <f>5*100</f>
        <v>500</v>
      </c>
    </row>
    <row r="22" spans="1:24" ht="17.25" customHeight="1">
      <c r="A22" s="486">
        <v>16</v>
      </c>
      <c r="B22" s="452">
        <v>41111</v>
      </c>
      <c r="C22" s="364" t="s">
        <v>292</v>
      </c>
      <c r="D22" s="485" t="s">
        <v>78</v>
      </c>
      <c r="E22" s="514"/>
      <c r="F22" s="16"/>
      <c r="G22" s="455"/>
      <c r="H22" s="455"/>
      <c r="I22" s="500"/>
      <c r="J22" s="550" t="s">
        <v>81</v>
      </c>
      <c r="K22" s="551" t="s">
        <v>365</v>
      </c>
      <c r="L22" s="460" t="s">
        <v>368</v>
      </c>
      <c r="M22" s="460" t="s">
        <v>369</v>
      </c>
      <c r="N22" s="552">
        <f t="shared" si="0"/>
        <v>420</v>
      </c>
      <c r="O22" s="564"/>
      <c r="P22" s="554"/>
      <c r="Q22" s="455"/>
      <c r="R22" s="455"/>
      <c r="S22" s="563"/>
      <c r="T22" s="553"/>
      <c r="U22" s="554"/>
      <c r="V22" s="455"/>
      <c r="W22" s="455"/>
      <c r="X22" s="563"/>
    </row>
    <row r="23" spans="1:24" ht="17.25" customHeight="1">
      <c r="A23" s="486">
        <v>17</v>
      </c>
      <c r="B23" s="450">
        <v>41119</v>
      </c>
      <c r="C23" s="451" t="s">
        <v>293</v>
      </c>
      <c r="D23" s="487" t="s">
        <v>53</v>
      </c>
      <c r="E23" s="514"/>
      <c r="F23" s="16"/>
      <c r="G23" s="447"/>
      <c r="H23" s="447"/>
      <c r="I23" s="515"/>
      <c r="J23" s="553"/>
      <c r="K23" s="554"/>
      <c r="L23" s="455"/>
      <c r="M23" s="455"/>
      <c r="N23" s="555"/>
      <c r="O23" s="560" t="s">
        <v>11</v>
      </c>
      <c r="P23" s="561" t="s">
        <v>366</v>
      </c>
      <c r="Q23" s="456" t="s">
        <v>368</v>
      </c>
      <c r="R23" s="456" t="s">
        <v>369</v>
      </c>
      <c r="S23" s="562">
        <f>7*70</f>
        <v>490</v>
      </c>
      <c r="T23" s="553"/>
      <c r="U23" s="554"/>
      <c r="V23" s="455"/>
      <c r="W23" s="455"/>
      <c r="X23" s="563"/>
    </row>
    <row r="24" spans="1:24" ht="17.25" customHeight="1" thickBot="1">
      <c r="A24" s="489"/>
      <c r="B24" s="490"/>
      <c r="C24" s="491"/>
      <c r="D24" s="492"/>
      <c r="E24" s="516"/>
      <c r="F24" s="502"/>
      <c r="G24" s="503"/>
      <c r="H24" s="185"/>
      <c r="I24" s="504">
        <f>SUM(I7:I23)</f>
        <v>1260</v>
      </c>
      <c r="J24" s="556"/>
      <c r="K24" s="557">
        <f>SUM(K7:K23)</f>
        <v>0</v>
      </c>
      <c r="L24" s="558"/>
      <c r="M24" s="558"/>
      <c r="N24" s="559">
        <f>SUM(N7:N23)</f>
        <v>2940</v>
      </c>
      <c r="O24" s="568"/>
      <c r="P24" s="557">
        <f>SUM(P7:P23)</f>
        <v>0</v>
      </c>
      <c r="Q24" s="558"/>
      <c r="R24" s="558"/>
      <c r="S24" s="569">
        <f>SUM(S7:S23)</f>
        <v>1470</v>
      </c>
      <c r="T24" s="556"/>
      <c r="U24" s="570">
        <f>SUM(U7:U23)</f>
        <v>0</v>
      </c>
      <c r="V24" s="558"/>
      <c r="W24" s="558"/>
      <c r="X24" s="569">
        <f>SUM(X7:X23)</f>
        <v>1500</v>
      </c>
    </row>
    <row r="25" spans="2:24" ht="12.75">
      <c r="B25" s="476"/>
      <c r="C25" s="463"/>
      <c r="D25" s="477"/>
      <c r="E25" s="463" t="s">
        <v>371</v>
      </c>
      <c r="F25" s="462"/>
      <c r="I25" s="462"/>
      <c r="J25" s="463"/>
      <c r="K25" s="462"/>
      <c r="L25" s="457"/>
      <c r="M25" s="458"/>
      <c r="N25" s="463"/>
      <c r="O25" s="463"/>
      <c r="P25" s="462"/>
      <c r="Q25" s="457"/>
      <c r="R25" s="458"/>
      <c r="S25" s="463"/>
      <c r="T25" s="463"/>
      <c r="U25" s="463"/>
      <c r="V25" s="457"/>
      <c r="W25" s="458"/>
      <c r="X25" s="463"/>
    </row>
    <row r="26" spans="1:24" ht="17.25" customHeight="1">
      <c r="A26" s="464">
        <v>1</v>
      </c>
      <c r="B26" s="529">
        <v>41140</v>
      </c>
      <c r="C26" s="365" t="s">
        <v>295</v>
      </c>
      <c r="D26" s="530" t="s">
        <v>45</v>
      </c>
      <c r="E26" s="531" t="s">
        <v>13</v>
      </c>
      <c r="F26" s="532" t="s">
        <v>364</v>
      </c>
      <c r="G26" s="461" t="s">
        <v>367</v>
      </c>
      <c r="H26" s="461" t="s">
        <v>373</v>
      </c>
      <c r="I26" s="532">
        <f>7*40</f>
        <v>280</v>
      </c>
      <c r="J26" s="10"/>
      <c r="K26" s="16"/>
      <c r="L26" s="455"/>
      <c r="M26" s="455"/>
      <c r="N26" s="16"/>
      <c r="O26" s="10"/>
      <c r="P26" s="16"/>
      <c r="Q26" s="447"/>
      <c r="R26" s="447"/>
      <c r="S26" s="16"/>
      <c r="T26" s="10"/>
      <c r="U26" s="16"/>
      <c r="V26" s="455"/>
      <c r="W26" s="455"/>
      <c r="X26" s="16"/>
    </row>
    <row r="27" spans="1:24" ht="17.25" customHeight="1">
      <c r="A27" s="464">
        <v>2</v>
      </c>
      <c r="B27" s="529">
        <v>41147</v>
      </c>
      <c r="C27" s="365" t="s">
        <v>295</v>
      </c>
      <c r="D27" s="530" t="s">
        <v>47</v>
      </c>
      <c r="E27" s="531" t="s">
        <v>8</v>
      </c>
      <c r="F27" s="532" t="s">
        <v>364</v>
      </c>
      <c r="G27" s="461" t="s">
        <v>367</v>
      </c>
      <c r="H27" s="461" t="s">
        <v>373</v>
      </c>
      <c r="I27" s="532">
        <f>7*40</f>
        <v>280</v>
      </c>
      <c r="J27" s="10"/>
      <c r="K27" s="16"/>
      <c r="L27" s="447"/>
      <c r="M27" s="447"/>
      <c r="N27" s="16"/>
      <c r="O27" s="10"/>
      <c r="P27" s="16"/>
      <c r="Q27" s="447"/>
      <c r="R27" s="447"/>
      <c r="S27" s="16"/>
      <c r="T27" s="10"/>
      <c r="U27" s="16"/>
      <c r="V27" s="455"/>
      <c r="W27" s="455"/>
      <c r="X27" s="16"/>
    </row>
    <row r="28" spans="1:24" ht="17.25" customHeight="1">
      <c r="A28" s="464">
        <v>3</v>
      </c>
      <c r="B28" s="529">
        <v>41154</v>
      </c>
      <c r="C28" s="365" t="s">
        <v>295</v>
      </c>
      <c r="D28" s="530" t="s">
        <v>51</v>
      </c>
      <c r="E28" s="531" t="s">
        <v>10</v>
      </c>
      <c r="F28" s="532" t="s">
        <v>364</v>
      </c>
      <c r="G28" s="461" t="s">
        <v>367</v>
      </c>
      <c r="H28" s="461" t="s">
        <v>373</v>
      </c>
      <c r="I28" s="532">
        <f>7*40</f>
        <v>280</v>
      </c>
      <c r="J28" s="10"/>
      <c r="K28" s="16"/>
      <c r="L28" s="447"/>
      <c r="M28" s="447"/>
      <c r="N28" s="16"/>
      <c r="O28" s="10"/>
      <c r="P28" s="16"/>
      <c r="Q28" s="447"/>
      <c r="R28" s="447"/>
      <c r="S28" s="16"/>
      <c r="T28" s="10"/>
      <c r="U28" s="16"/>
      <c r="V28" s="455"/>
      <c r="W28" s="455"/>
      <c r="X28" s="16"/>
    </row>
    <row r="29" spans="1:24" ht="17.25" customHeight="1">
      <c r="A29" s="464">
        <v>4</v>
      </c>
      <c r="B29" s="529">
        <v>41161</v>
      </c>
      <c r="C29" s="365" t="s">
        <v>295</v>
      </c>
      <c r="D29" s="530" t="s">
        <v>49</v>
      </c>
      <c r="E29" s="531" t="s">
        <v>9</v>
      </c>
      <c r="F29" s="532" t="s">
        <v>365</v>
      </c>
      <c r="G29" s="461" t="s">
        <v>368</v>
      </c>
      <c r="H29" s="461" t="s">
        <v>373</v>
      </c>
      <c r="I29" s="532">
        <f>7*60</f>
        <v>420</v>
      </c>
      <c r="J29" s="10"/>
      <c r="K29" s="16"/>
      <c r="L29" s="447"/>
      <c r="M29" s="447"/>
      <c r="N29" s="16"/>
      <c r="O29" s="10"/>
      <c r="P29" s="16"/>
      <c r="Q29" s="447"/>
      <c r="R29" s="447"/>
      <c r="S29" s="16"/>
      <c r="T29" s="10"/>
      <c r="U29" s="16"/>
      <c r="V29" s="455"/>
      <c r="W29" s="455"/>
      <c r="X29" s="16"/>
    </row>
    <row r="30" spans="1:24" ht="17.25" customHeight="1">
      <c r="A30" s="464">
        <v>5</v>
      </c>
      <c r="B30" s="529">
        <v>41168</v>
      </c>
      <c r="C30" s="365" t="s">
        <v>295</v>
      </c>
      <c r="D30" s="530" t="s">
        <v>77</v>
      </c>
      <c r="E30" s="531" t="s">
        <v>15</v>
      </c>
      <c r="F30" s="532" t="s">
        <v>365</v>
      </c>
      <c r="G30" s="461" t="s">
        <v>368</v>
      </c>
      <c r="H30" s="461" t="s">
        <v>373</v>
      </c>
      <c r="I30" s="532">
        <f>7*60</f>
        <v>420</v>
      </c>
      <c r="J30" s="10"/>
      <c r="K30" s="16"/>
      <c r="L30" s="447"/>
      <c r="M30" s="447"/>
      <c r="N30" s="17"/>
      <c r="O30" s="10"/>
      <c r="P30" s="16"/>
      <c r="Q30" s="447"/>
      <c r="R30" s="447"/>
      <c r="S30" s="17"/>
      <c r="T30" s="10"/>
      <c r="U30" s="16"/>
      <c r="V30" s="447"/>
      <c r="W30" s="447"/>
      <c r="X30" s="17"/>
    </row>
    <row r="31" spans="1:24" ht="17.25" customHeight="1">
      <c r="A31" s="464">
        <v>6</v>
      </c>
      <c r="B31" s="529">
        <v>41175</v>
      </c>
      <c r="C31" s="365" t="s">
        <v>295</v>
      </c>
      <c r="D31" s="533"/>
      <c r="E31" s="534" t="s">
        <v>75</v>
      </c>
      <c r="F31" s="535">
        <f>SUM(F26:F30)</f>
        <v>0</v>
      </c>
      <c r="G31" s="536"/>
      <c r="H31" s="537"/>
      <c r="I31" s="532">
        <f>SUM(I26:I30)</f>
        <v>1680</v>
      </c>
      <c r="J31" s="5"/>
      <c r="K31" s="18"/>
      <c r="L31" s="448"/>
      <c r="M31" s="449"/>
      <c r="N31" s="18"/>
      <c r="O31" s="5"/>
      <c r="P31" s="18"/>
      <c r="Q31" s="448"/>
      <c r="R31" s="449"/>
      <c r="S31" s="18"/>
      <c r="T31" s="5"/>
      <c r="U31" s="18"/>
      <c r="V31" s="448"/>
      <c r="W31" s="449"/>
      <c r="X31" s="18"/>
    </row>
    <row r="32" spans="10:24" ht="12.75"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4" ht="12.75">
      <c r="B34" s="527"/>
    </row>
    <row r="35" ht="12.75">
      <c r="B35" s="527"/>
    </row>
    <row r="36" ht="12.75">
      <c r="B36" s="527"/>
    </row>
    <row r="37" ht="12.75">
      <c r="B37" s="527"/>
    </row>
    <row r="38" ht="12.75">
      <c r="B38" s="527"/>
    </row>
    <row r="39" ht="12.75">
      <c r="B39" s="527"/>
    </row>
  </sheetData>
  <sheetProtection/>
  <mergeCells count="18">
    <mergeCell ref="N5:N6"/>
    <mergeCell ref="O5:O6"/>
    <mergeCell ref="P5:R5"/>
    <mergeCell ref="S5:S6"/>
    <mergeCell ref="A4:D4"/>
    <mergeCell ref="E4:I4"/>
    <mergeCell ref="J4:N4"/>
    <mergeCell ref="O4:S4"/>
    <mergeCell ref="T5:T6"/>
    <mergeCell ref="U5:W5"/>
    <mergeCell ref="X5:X6"/>
    <mergeCell ref="A2:X2"/>
    <mergeCell ref="T4:X4"/>
    <mergeCell ref="E5:E6"/>
    <mergeCell ref="F5:H5"/>
    <mergeCell ref="I5:I6"/>
    <mergeCell ref="J5:J6"/>
    <mergeCell ref="K5:M5"/>
  </mergeCells>
  <printOptions horizontalCentered="1" verticalCentered="1"/>
  <pageMargins left="0" right="0" top="0.5905511811023623" bottom="0.35433070866141736" header="0.2362204724409449" footer="0.11811023622047245"/>
  <pageSetup fitToHeight="1" fitToWidth="1" horizontalDpi="600" verticalDpi="600" orientation="landscape" paperSize="9" scale="75" r:id="rId1"/>
  <headerFooter>
    <oddHeader>&amp;C&amp;A</oddHeader>
    <oddFooter>&amp;L&amp;Z&amp;F&amp;R&amp;P/&amp;N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57421875" style="0" customWidth="1"/>
    <col min="2" max="2" width="22.8515625" style="0" customWidth="1"/>
    <col min="3" max="10" width="10.140625" style="0" customWidth="1"/>
    <col min="11" max="11" width="12.140625" style="0" customWidth="1"/>
    <col min="12" max="12" width="11.421875" style="0" customWidth="1"/>
    <col min="13" max="13" width="23.7109375" style="0" customWidth="1"/>
    <col min="14" max="15" width="17.8515625" style="0" customWidth="1"/>
    <col min="16" max="16" width="20.140625" style="600" customWidth="1"/>
    <col min="17" max="17" width="18.00390625" style="0" customWidth="1"/>
  </cols>
  <sheetData>
    <row r="1" spans="1:17" ht="39.75" customHeight="1">
      <c r="A1" s="776" t="s">
        <v>300</v>
      </c>
      <c r="B1" s="779"/>
      <c r="C1" s="571" t="s">
        <v>301</v>
      </c>
      <c r="D1" s="572" t="s">
        <v>302</v>
      </c>
      <c r="E1" s="573" t="s">
        <v>303</v>
      </c>
      <c r="F1" s="572" t="s">
        <v>304</v>
      </c>
      <c r="G1" s="572" t="s">
        <v>305</v>
      </c>
      <c r="H1" s="572" t="s">
        <v>307</v>
      </c>
      <c r="I1" s="572" t="s">
        <v>306</v>
      </c>
      <c r="J1" s="572" t="s">
        <v>345</v>
      </c>
      <c r="K1" s="782" t="s">
        <v>346</v>
      </c>
      <c r="L1" s="783"/>
      <c r="M1" s="784" t="s">
        <v>308</v>
      </c>
      <c r="N1" s="788" t="s">
        <v>309</v>
      </c>
      <c r="O1" s="791" t="s">
        <v>381</v>
      </c>
      <c r="P1" s="755" t="s">
        <v>382</v>
      </c>
      <c r="Q1" s="758" t="s">
        <v>383</v>
      </c>
    </row>
    <row r="2" spans="1:17" ht="23.25" customHeight="1">
      <c r="A2" s="777"/>
      <c r="B2" s="780"/>
      <c r="C2" s="405">
        <v>41028</v>
      </c>
      <c r="D2" s="402">
        <v>41035</v>
      </c>
      <c r="E2" s="402">
        <v>41042</v>
      </c>
      <c r="F2" s="402">
        <v>41049</v>
      </c>
      <c r="G2" s="402">
        <v>41056</v>
      </c>
      <c r="H2" s="402">
        <v>41063</v>
      </c>
      <c r="I2" s="402">
        <v>41070</v>
      </c>
      <c r="J2" s="402">
        <v>41098</v>
      </c>
      <c r="K2" s="761">
        <v>41076</v>
      </c>
      <c r="L2" s="762"/>
      <c r="M2" s="785"/>
      <c r="N2" s="789"/>
      <c r="O2" s="792"/>
      <c r="P2" s="756"/>
      <c r="Q2" s="759"/>
    </row>
    <row r="3" spans="1:17" ht="23.25" customHeight="1">
      <c r="A3" s="777"/>
      <c r="B3" s="780"/>
      <c r="C3" s="406">
        <v>41140</v>
      </c>
      <c r="D3" s="401">
        <v>41147</v>
      </c>
      <c r="E3" s="401">
        <v>41154</v>
      </c>
      <c r="F3" s="401">
        <v>41161</v>
      </c>
      <c r="G3" s="402">
        <v>41076</v>
      </c>
      <c r="H3" s="402">
        <v>41104</v>
      </c>
      <c r="I3" s="549">
        <v>41111</v>
      </c>
      <c r="J3" s="404"/>
      <c r="K3" s="763">
        <v>41090</v>
      </c>
      <c r="L3" s="764"/>
      <c r="M3" s="785"/>
      <c r="N3" s="789"/>
      <c r="O3" s="792"/>
      <c r="P3" s="756"/>
      <c r="Q3" s="759"/>
    </row>
    <row r="4" spans="1:17" ht="23.25" customHeight="1">
      <c r="A4" s="777"/>
      <c r="B4" s="780"/>
      <c r="C4" s="407"/>
      <c r="D4" s="403"/>
      <c r="E4" s="403"/>
      <c r="F4" s="403"/>
      <c r="G4" s="549">
        <v>41084</v>
      </c>
      <c r="H4" s="549">
        <v>41119</v>
      </c>
      <c r="I4" s="404"/>
      <c r="J4" s="404"/>
      <c r="K4" s="763">
        <v>41111</v>
      </c>
      <c r="L4" s="764"/>
      <c r="M4" s="786"/>
      <c r="N4" s="789"/>
      <c r="O4" s="792"/>
      <c r="P4" s="756"/>
      <c r="Q4" s="759"/>
    </row>
    <row r="5" spans="1:17" ht="23.25" customHeight="1">
      <c r="A5" s="777"/>
      <c r="B5" s="780"/>
      <c r="C5" s="439"/>
      <c r="D5" s="440"/>
      <c r="E5" s="440"/>
      <c r="F5" s="440"/>
      <c r="G5" s="549">
        <v>41090</v>
      </c>
      <c r="H5" s="441"/>
      <c r="I5" s="441"/>
      <c r="J5" s="441"/>
      <c r="K5" s="442"/>
      <c r="L5" s="443"/>
      <c r="M5" s="786"/>
      <c r="N5" s="789"/>
      <c r="O5" s="792"/>
      <c r="P5" s="756"/>
      <c r="Q5" s="759"/>
    </row>
    <row r="6" spans="1:17" ht="23.25" customHeight="1" thickBot="1">
      <c r="A6" s="778"/>
      <c r="B6" s="781"/>
      <c r="C6" s="408"/>
      <c r="D6" s="409"/>
      <c r="E6" s="409"/>
      <c r="F6" s="409"/>
      <c r="G6" s="410">
        <v>41168</v>
      </c>
      <c r="H6" s="411"/>
      <c r="I6" s="409"/>
      <c r="J6" s="409"/>
      <c r="K6" s="411"/>
      <c r="L6" s="412"/>
      <c r="M6" s="787"/>
      <c r="N6" s="790"/>
      <c r="O6" s="793"/>
      <c r="P6" s="757"/>
      <c r="Q6" s="760"/>
    </row>
    <row r="7" spans="1:17" ht="51" customHeight="1" thickTop="1">
      <c r="A7" s="574">
        <v>1</v>
      </c>
      <c r="B7" s="413" t="s">
        <v>189</v>
      </c>
      <c r="C7" s="414">
        <v>0.75</v>
      </c>
      <c r="D7" s="414">
        <v>0.75</v>
      </c>
      <c r="E7" s="414">
        <v>0.75</v>
      </c>
      <c r="F7" s="414">
        <v>0.75</v>
      </c>
      <c r="G7" s="414">
        <v>0.7083333333333334</v>
      </c>
      <c r="H7" s="414">
        <v>0.4583333333333333</v>
      </c>
      <c r="I7" s="415">
        <v>0.625</v>
      </c>
      <c r="J7" s="414">
        <v>0.6666666666666666</v>
      </c>
      <c r="K7" s="416" t="s">
        <v>310</v>
      </c>
      <c r="L7" s="417">
        <v>0.9166666666666666</v>
      </c>
      <c r="M7" s="418" t="s">
        <v>311</v>
      </c>
      <c r="N7" s="419" t="s">
        <v>312</v>
      </c>
      <c r="O7" s="420" t="s">
        <v>313</v>
      </c>
      <c r="P7" s="575" t="s">
        <v>384</v>
      </c>
      <c r="Q7" s="576"/>
    </row>
    <row r="8" spans="1:17" ht="51" customHeight="1">
      <c r="A8" s="577">
        <v>2</v>
      </c>
      <c r="B8" s="375" t="s">
        <v>191</v>
      </c>
      <c r="C8" s="376">
        <v>0.7847222222222222</v>
      </c>
      <c r="D8" s="376">
        <v>0.7847222222222222</v>
      </c>
      <c r="E8" s="376">
        <v>0.7847222222222222</v>
      </c>
      <c r="F8" s="376">
        <v>0.7847222222222222</v>
      </c>
      <c r="G8" s="376">
        <v>0.7430555555555555</v>
      </c>
      <c r="H8" s="376">
        <v>0.4930555555555556</v>
      </c>
      <c r="I8" s="377">
        <v>0.6597222222222222</v>
      </c>
      <c r="J8" s="376">
        <v>0.7013888888888888</v>
      </c>
      <c r="K8" s="378" t="s">
        <v>314</v>
      </c>
      <c r="L8" s="379">
        <v>0.9166666666666666</v>
      </c>
      <c r="M8" s="380" t="s">
        <v>315</v>
      </c>
      <c r="N8" s="381" t="s">
        <v>316</v>
      </c>
      <c r="O8" s="382" t="s">
        <v>317</v>
      </c>
      <c r="P8" s="578" t="s">
        <v>385</v>
      </c>
      <c r="Q8" s="579"/>
    </row>
    <row r="9" spans="1:17" ht="51" customHeight="1">
      <c r="A9" s="580">
        <v>3</v>
      </c>
      <c r="B9" s="373" t="s">
        <v>190</v>
      </c>
      <c r="C9" s="383">
        <v>0.8125</v>
      </c>
      <c r="D9" s="383">
        <v>0.8125</v>
      </c>
      <c r="E9" s="383">
        <v>0.8125</v>
      </c>
      <c r="F9" s="383">
        <v>0.8125</v>
      </c>
      <c r="G9" s="383">
        <v>0.7708333333333334</v>
      </c>
      <c r="H9" s="383">
        <v>0.5208333333333334</v>
      </c>
      <c r="I9" s="384">
        <v>0.6875</v>
      </c>
      <c r="J9" s="383">
        <v>0.7291666666666666</v>
      </c>
      <c r="K9" s="385" t="s">
        <v>314</v>
      </c>
      <c r="L9" s="374">
        <v>0.9166666666666666</v>
      </c>
      <c r="M9" s="386" t="s">
        <v>318</v>
      </c>
      <c r="N9" s="387" t="s">
        <v>319</v>
      </c>
      <c r="O9" s="382" t="s">
        <v>320</v>
      </c>
      <c r="P9" s="578" t="s">
        <v>386</v>
      </c>
      <c r="Q9" s="579"/>
    </row>
    <row r="10" spans="1:17" ht="51" customHeight="1">
      <c r="A10" s="577">
        <v>4</v>
      </c>
      <c r="B10" s="375" t="s">
        <v>192</v>
      </c>
      <c r="C10" s="376">
        <v>0.8229166666666666</v>
      </c>
      <c r="D10" s="376">
        <v>0.8229166666666666</v>
      </c>
      <c r="E10" s="376">
        <v>0.8229166666666666</v>
      </c>
      <c r="F10" s="376">
        <v>0.8229166666666666</v>
      </c>
      <c r="G10" s="376">
        <v>0.78125</v>
      </c>
      <c r="H10" s="376">
        <v>0.53125</v>
      </c>
      <c r="I10" s="377">
        <v>0.6979166666666666</v>
      </c>
      <c r="J10" s="376">
        <v>0.7395833333333334</v>
      </c>
      <c r="K10" s="378" t="s">
        <v>314</v>
      </c>
      <c r="L10" s="379">
        <v>0.9166666666666666</v>
      </c>
      <c r="M10" s="380" t="s">
        <v>321</v>
      </c>
      <c r="N10" s="381" t="s">
        <v>322</v>
      </c>
      <c r="O10" s="382" t="s">
        <v>323</v>
      </c>
      <c r="P10" s="578" t="s">
        <v>387</v>
      </c>
      <c r="Q10" s="579"/>
    </row>
    <row r="11" spans="1:17" ht="51" customHeight="1">
      <c r="A11" s="581">
        <v>5</v>
      </c>
      <c r="B11" s="373" t="s">
        <v>324</v>
      </c>
      <c r="C11" s="383">
        <v>0.8402777777777778</v>
      </c>
      <c r="D11" s="383">
        <v>0.8402777777777778</v>
      </c>
      <c r="E11" s="383">
        <v>0.8402777777777778</v>
      </c>
      <c r="F11" s="383">
        <v>0.8402777777777778</v>
      </c>
      <c r="G11" s="383">
        <v>0.7986111111111112</v>
      </c>
      <c r="H11" s="383">
        <v>0.548611111111111</v>
      </c>
      <c r="I11" s="384">
        <v>0.7222222222222222</v>
      </c>
      <c r="J11" s="383">
        <v>0.7569444444444445</v>
      </c>
      <c r="K11" s="385" t="s">
        <v>314</v>
      </c>
      <c r="L11" s="374">
        <v>0.9166666666666666</v>
      </c>
      <c r="M11" s="380" t="s">
        <v>325</v>
      </c>
      <c r="N11" s="381" t="s">
        <v>326</v>
      </c>
      <c r="O11" s="382" t="s">
        <v>327</v>
      </c>
      <c r="P11" s="578" t="s">
        <v>388</v>
      </c>
      <c r="Q11" s="582"/>
    </row>
    <row r="12" spans="1:17" ht="51" customHeight="1">
      <c r="A12" s="577">
        <v>6</v>
      </c>
      <c r="B12" s="375" t="s">
        <v>328</v>
      </c>
      <c r="C12" s="376">
        <v>0.8541666666666666</v>
      </c>
      <c r="D12" s="376">
        <v>0.8541666666666666</v>
      </c>
      <c r="E12" s="376">
        <v>0.8541666666666666</v>
      </c>
      <c r="F12" s="376">
        <v>0.8541666666666666</v>
      </c>
      <c r="G12" s="376">
        <v>0.8125</v>
      </c>
      <c r="H12" s="376">
        <v>0.5625</v>
      </c>
      <c r="I12" s="377">
        <v>0.7326388888888888</v>
      </c>
      <c r="J12" s="376">
        <v>0.7708333333333334</v>
      </c>
      <c r="K12" s="388" t="s">
        <v>310</v>
      </c>
      <c r="L12" s="379">
        <v>0.9166666666666666</v>
      </c>
      <c r="M12" s="389" t="s">
        <v>329</v>
      </c>
      <c r="N12" s="381" t="s">
        <v>330</v>
      </c>
      <c r="O12" s="382" t="s">
        <v>331</v>
      </c>
      <c r="P12" s="578" t="s">
        <v>389</v>
      </c>
      <c r="Q12" s="579"/>
    </row>
    <row r="13" spans="1:17" ht="51" customHeight="1">
      <c r="A13" s="580">
        <v>7</v>
      </c>
      <c r="B13" s="373" t="s">
        <v>332</v>
      </c>
      <c r="C13" s="383">
        <v>0.8645833333333334</v>
      </c>
      <c r="D13" s="383">
        <v>0.8645833333333334</v>
      </c>
      <c r="E13" s="383">
        <v>0.8645833333333334</v>
      </c>
      <c r="F13" s="383">
        <v>0.8645833333333334</v>
      </c>
      <c r="G13" s="383">
        <v>0.8229166666666666</v>
      </c>
      <c r="H13" s="383">
        <v>0.5729166666666666</v>
      </c>
      <c r="I13" s="384">
        <v>0.7395833333333334</v>
      </c>
      <c r="J13" s="383">
        <v>0.78125</v>
      </c>
      <c r="K13" s="385" t="s">
        <v>314</v>
      </c>
      <c r="L13" s="374">
        <v>0.9166666666666666</v>
      </c>
      <c r="M13" s="386" t="s">
        <v>333</v>
      </c>
      <c r="N13" s="390" t="s">
        <v>334</v>
      </c>
      <c r="O13" s="382" t="s">
        <v>390</v>
      </c>
      <c r="P13" s="583" t="s">
        <v>391</v>
      </c>
      <c r="Q13" s="579"/>
    </row>
    <row r="14" spans="1:17" ht="51" customHeight="1">
      <c r="A14" s="577">
        <v>8</v>
      </c>
      <c r="B14" s="375" t="s">
        <v>335</v>
      </c>
      <c r="C14" s="376">
        <v>0.875</v>
      </c>
      <c r="D14" s="376">
        <v>0.875</v>
      </c>
      <c r="E14" s="376">
        <v>0.875</v>
      </c>
      <c r="F14" s="376">
        <v>0.875</v>
      </c>
      <c r="G14" s="376">
        <v>0.8333333333333334</v>
      </c>
      <c r="H14" s="376">
        <v>0.5833333333333334</v>
      </c>
      <c r="I14" s="377">
        <v>0.75</v>
      </c>
      <c r="J14" s="376">
        <v>0.7916666666666666</v>
      </c>
      <c r="K14" s="388" t="s">
        <v>310</v>
      </c>
      <c r="L14" s="379">
        <v>0.9166666666666666</v>
      </c>
      <c r="M14" s="380" t="s">
        <v>336</v>
      </c>
      <c r="N14" s="381" t="s">
        <v>337</v>
      </c>
      <c r="O14" s="382" t="s">
        <v>338</v>
      </c>
      <c r="P14" s="578" t="s">
        <v>392</v>
      </c>
      <c r="Q14" s="579"/>
    </row>
    <row r="15" spans="1:17" ht="51" customHeight="1" thickBot="1">
      <c r="A15" s="584">
        <v>9</v>
      </c>
      <c r="B15" s="421" t="s">
        <v>339</v>
      </c>
      <c r="C15" s="422">
        <v>0.90625</v>
      </c>
      <c r="D15" s="422">
        <v>0.90625</v>
      </c>
      <c r="E15" s="422">
        <v>0.90625</v>
      </c>
      <c r="F15" s="422">
        <v>0.90625</v>
      </c>
      <c r="G15" s="422">
        <v>0.8645833333333334</v>
      </c>
      <c r="H15" s="422">
        <v>0.6145833333333334</v>
      </c>
      <c r="I15" s="423">
        <v>0.7708333333333334</v>
      </c>
      <c r="J15" s="422">
        <v>0.8229166666666666</v>
      </c>
      <c r="K15" s="427" t="s">
        <v>310</v>
      </c>
      <c r="L15" s="428">
        <v>0.9166666666666666</v>
      </c>
      <c r="M15" s="424" t="s">
        <v>340</v>
      </c>
      <c r="N15" s="425" t="s">
        <v>341</v>
      </c>
      <c r="O15" s="426" t="s">
        <v>342</v>
      </c>
      <c r="P15" s="585" t="s">
        <v>393</v>
      </c>
      <c r="Q15" s="586"/>
    </row>
    <row r="16" spans="1:17" s="366" customFormat="1" ht="39.75" customHeight="1" thickBot="1">
      <c r="A16" s="587">
        <v>10</v>
      </c>
      <c r="B16" s="588" t="s">
        <v>347</v>
      </c>
      <c r="C16" s="589" t="s">
        <v>348</v>
      </c>
      <c r="D16" s="589" t="s">
        <v>348</v>
      </c>
      <c r="E16" s="589" t="s">
        <v>348</v>
      </c>
      <c r="F16" s="589">
        <v>0.9479166666666666</v>
      </c>
      <c r="G16" s="589">
        <v>0.90625</v>
      </c>
      <c r="H16" s="589">
        <v>0.65625</v>
      </c>
      <c r="I16" s="589">
        <v>0.8125</v>
      </c>
      <c r="J16" s="589">
        <v>0.8645833333333334</v>
      </c>
      <c r="K16" s="590"/>
      <c r="L16" s="591" t="s">
        <v>348</v>
      </c>
      <c r="M16" s="592" t="s">
        <v>350</v>
      </c>
      <c r="N16" s="593" t="s">
        <v>269</v>
      </c>
      <c r="O16" s="594" t="s">
        <v>349</v>
      </c>
      <c r="P16" s="595"/>
      <c r="Q16" s="596"/>
    </row>
    <row r="17" spans="1:17" ht="13.5" customHeight="1" thickBot="1">
      <c r="A17" s="391"/>
      <c r="L17" s="391"/>
      <c r="M17" s="391"/>
      <c r="N17" s="391"/>
      <c r="O17" s="391"/>
      <c r="P17" s="597"/>
      <c r="Q17" s="391"/>
    </row>
    <row r="18" spans="1:17" ht="40.5" customHeight="1">
      <c r="A18" s="392"/>
      <c r="B18" s="753" t="s">
        <v>394</v>
      </c>
      <c r="C18" s="753"/>
      <c r="D18" s="753"/>
      <c r="E18" s="753"/>
      <c r="F18" s="753"/>
      <c r="G18" s="753"/>
      <c r="H18" s="392"/>
      <c r="I18" s="765" t="s">
        <v>343</v>
      </c>
      <c r="J18" s="766"/>
      <c r="K18" s="766"/>
      <c r="L18" s="767"/>
      <c r="M18" s="540" t="s">
        <v>311</v>
      </c>
      <c r="N18" s="541" t="s">
        <v>285</v>
      </c>
      <c r="O18" s="542" t="s">
        <v>344</v>
      </c>
      <c r="P18" s="598" t="s">
        <v>374</v>
      </c>
      <c r="Q18" s="539" t="s">
        <v>375</v>
      </c>
    </row>
    <row r="19" spans="1:17" ht="33" customHeight="1">
      <c r="A19" s="392"/>
      <c r="B19" s="754" t="s">
        <v>395</v>
      </c>
      <c r="C19" s="754"/>
      <c r="D19" s="754"/>
      <c r="E19" s="754"/>
      <c r="F19" s="754"/>
      <c r="G19" s="754"/>
      <c r="H19" s="392"/>
      <c r="I19" s="768"/>
      <c r="J19" s="769"/>
      <c r="K19" s="769"/>
      <c r="L19" s="770"/>
      <c r="M19" s="543" t="s">
        <v>321</v>
      </c>
      <c r="N19" s="538" t="s">
        <v>396</v>
      </c>
      <c r="O19" s="544">
        <v>421903750351</v>
      </c>
      <c r="P19" s="599" t="s">
        <v>376</v>
      </c>
      <c r="Q19" s="545" t="s">
        <v>377</v>
      </c>
    </row>
    <row r="20" spans="9:17" ht="20.25" customHeight="1" thickBot="1">
      <c r="I20" s="771"/>
      <c r="J20" s="772"/>
      <c r="K20" s="772"/>
      <c r="L20" s="773"/>
      <c r="M20" s="546" t="s">
        <v>378</v>
      </c>
      <c r="N20" s="547" t="s">
        <v>379</v>
      </c>
      <c r="O20" s="547" t="s">
        <v>271</v>
      </c>
      <c r="P20" s="774" t="s">
        <v>380</v>
      </c>
      <c r="Q20" s="775"/>
    </row>
    <row r="21" ht="20.25" customHeight="1"/>
    <row r="22" ht="12.75">
      <c r="P22" s="601"/>
    </row>
    <row r="23" spans="13:16" ht="12.75">
      <c r="M23" s="602"/>
      <c r="P23" s="601"/>
    </row>
  </sheetData>
  <sheetProtection/>
  <mergeCells count="15">
    <mergeCell ref="A1:A6"/>
    <mergeCell ref="B1:B6"/>
    <mergeCell ref="K1:L1"/>
    <mergeCell ref="M1:M6"/>
    <mergeCell ref="N1:N6"/>
    <mergeCell ref="O1:O6"/>
    <mergeCell ref="B18:G18"/>
    <mergeCell ref="B19:G19"/>
    <mergeCell ref="P1:P6"/>
    <mergeCell ref="Q1:Q6"/>
    <mergeCell ref="K2:L2"/>
    <mergeCell ref="K3:L3"/>
    <mergeCell ref="K4:L4"/>
    <mergeCell ref="I18:L20"/>
    <mergeCell ref="P20:Q20"/>
  </mergeCells>
  <hyperlinks>
    <hyperlink ref="P13" r:id="rId1" display="pastucha.ludovit@centrum.sk   "/>
    <hyperlink ref="P14" r:id="rId2" display="R.slovacek@chello.sk,"/>
    <hyperlink ref="P9" r:id="rId3" display="viliam.janko@slovnaft.sk"/>
    <hyperlink ref="P12" r:id="rId4" display="pelechm@batas.sk,"/>
    <hyperlink ref="P8" r:id="rId5" display="lcsorgei@zoznam.sk"/>
    <hyperlink ref="P10" r:id="rId6" display="vrosenberg@vub.sk"/>
    <hyperlink ref="P15" r:id="rId7" display="alojz.barbirik@gmail.com"/>
    <hyperlink ref="P11" r:id="rId8" display="palokorbas@gmail.com"/>
    <hyperlink ref="P7" r:id="rId9" display="GehryJozef@stonline.sk,"/>
  </hyperlink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13"/>
  <headerFooter>
    <oddHeader>&amp;C&amp;A</oddHeader>
    <oddFooter>&amp;L&amp;Z&amp;F&amp;R&amp;P/&amp;N</oddFooter>
  </headerFooter>
  <drawing r:id="rId12"/>
  <legacy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5.421875" style="33" customWidth="1"/>
    <col min="2" max="2" width="11.00390625" style="32" customWidth="1"/>
    <col min="3" max="3" width="11.421875" style="32" customWidth="1"/>
    <col min="4" max="4" width="10.8515625" style="32" customWidth="1"/>
    <col min="5" max="6" width="14.28125" style="32" customWidth="1"/>
    <col min="7" max="7" width="11.00390625" style="33" bestFit="1" customWidth="1"/>
    <col min="8" max="8" width="25.421875" style="32" customWidth="1"/>
    <col min="9" max="9" width="20.7109375" style="35" bestFit="1" customWidth="1"/>
    <col min="10" max="10" width="18.421875" style="357" customWidth="1"/>
    <col min="11" max="16384" width="9.140625" style="32" customWidth="1"/>
  </cols>
  <sheetData>
    <row r="1" spans="1:10" ht="21" customHeight="1">
      <c r="A1" s="798" t="s">
        <v>173</v>
      </c>
      <c r="B1" s="798"/>
      <c r="C1" s="798"/>
      <c r="D1" s="798"/>
      <c r="E1" s="798"/>
      <c r="F1" s="798"/>
      <c r="G1" s="798"/>
      <c r="H1" s="798"/>
      <c r="I1" s="798"/>
      <c r="J1" s="798"/>
    </row>
    <row r="2" ht="14.25"/>
    <row r="3" spans="1:10" s="27" customFormat="1" ht="36.75" customHeight="1" thickBot="1">
      <c r="A3" s="52" t="s">
        <v>149</v>
      </c>
      <c r="B3" s="52" t="s">
        <v>150</v>
      </c>
      <c r="C3" s="52" t="s">
        <v>154</v>
      </c>
      <c r="D3" s="52" t="s">
        <v>281</v>
      </c>
      <c r="E3" s="52" t="s">
        <v>151</v>
      </c>
      <c r="F3" s="52" t="s">
        <v>152</v>
      </c>
      <c r="G3" s="52" t="s">
        <v>153</v>
      </c>
      <c r="H3" s="52" t="s">
        <v>257</v>
      </c>
      <c r="I3" s="53" t="s">
        <v>270</v>
      </c>
      <c r="J3" s="352" t="s">
        <v>271</v>
      </c>
    </row>
    <row r="4" spans="1:10" ht="15" thickTop="1">
      <c r="A4" s="45">
        <v>1</v>
      </c>
      <c r="B4" s="46" t="s">
        <v>143</v>
      </c>
      <c r="C4" s="47">
        <v>300</v>
      </c>
      <c r="D4" s="48" t="s">
        <v>156</v>
      </c>
      <c r="E4" s="49">
        <v>0.8125</v>
      </c>
      <c r="F4" s="49">
        <v>0.8333333333333334</v>
      </c>
      <c r="G4" s="50">
        <f>F4-E4</f>
        <v>0.02083333333333337</v>
      </c>
      <c r="H4" s="48" t="s">
        <v>264</v>
      </c>
      <c r="I4" s="51" t="s">
        <v>265</v>
      </c>
      <c r="J4" s="353" t="s">
        <v>272</v>
      </c>
    </row>
    <row r="5" spans="1:10" ht="14.25">
      <c r="A5" s="28">
        <v>2</v>
      </c>
      <c r="B5" s="29" t="s">
        <v>144</v>
      </c>
      <c r="C5" s="41">
        <v>600</v>
      </c>
      <c r="D5" s="30" t="s">
        <v>156</v>
      </c>
      <c r="E5" s="31">
        <v>0.8854166666666666</v>
      </c>
      <c r="F5" s="31">
        <v>0.9166666666666666</v>
      </c>
      <c r="G5" s="50">
        <f aca="true" t="shared" si="0" ref="G5:G13">F5-E5</f>
        <v>0.03125</v>
      </c>
      <c r="H5" s="30" t="s">
        <v>258</v>
      </c>
      <c r="I5" s="34" t="s">
        <v>266</v>
      </c>
      <c r="J5" s="354" t="s">
        <v>273</v>
      </c>
    </row>
    <row r="6" spans="1:10" ht="14.25">
      <c r="A6" s="28">
        <v>3</v>
      </c>
      <c r="B6" s="29" t="s">
        <v>147</v>
      </c>
      <c r="C6" s="41">
        <v>1000</v>
      </c>
      <c r="D6" s="30" t="s">
        <v>156</v>
      </c>
      <c r="E6" s="31">
        <v>0.9479166666666666</v>
      </c>
      <c r="F6" s="31">
        <v>0.9895833333333334</v>
      </c>
      <c r="G6" s="50">
        <f t="shared" si="0"/>
        <v>0.04166666666666674</v>
      </c>
      <c r="H6" s="30" t="s">
        <v>259</v>
      </c>
      <c r="I6" s="34" t="s">
        <v>267</v>
      </c>
      <c r="J6" s="354" t="s">
        <v>274</v>
      </c>
    </row>
    <row r="7" spans="1:10" ht="14.25">
      <c r="A7" s="28">
        <v>4</v>
      </c>
      <c r="B7" s="29" t="s">
        <v>145</v>
      </c>
      <c r="C7" s="41">
        <v>400</v>
      </c>
      <c r="D7" s="30" t="s">
        <v>157</v>
      </c>
      <c r="E7" s="31">
        <v>0.010416666666666666</v>
      </c>
      <c r="F7" s="31">
        <v>0.041666666666666664</v>
      </c>
      <c r="G7" s="50">
        <f t="shared" si="0"/>
        <v>0.03125</v>
      </c>
      <c r="H7" s="30" t="s">
        <v>260</v>
      </c>
      <c r="I7" s="34" t="s">
        <v>268</v>
      </c>
      <c r="J7" s="354" t="s">
        <v>275</v>
      </c>
    </row>
    <row r="8" spans="1:10" ht="14.25">
      <c r="A8" s="393">
        <v>5</v>
      </c>
      <c r="B8" s="394" t="s">
        <v>255</v>
      </c>
      <c r="C8" s="395">
        <v>484</v>
      </c>
      <c r="D8" s="396" t="s">
        <v>157</v>
      </c>
      <c r="E8" s="397">
        <v>0.0625</v>
      </c>
      <c r="F8" s="397">
        <v>0.08333333333333333</v>
      </c>
      <c r="G8" s="398">
        <f t="shared" si="0"/>
        <v>0.02083333333333333</v>
      </c>
      <c r="H8" s="399" t="s">
        <v>261</v>
      </c>
      <c r="I8" s="399" t="s">
        <v>288</v>
      </c>
      <c r="J8" s="400" t="s">
        <v>289</v>
      </c>
    </row>
    <row r="9" spans="1:10" ht="14.25">
      <c r="A9" s="393">
        <v>6</v>
      </c>
      <c r="B9" s="394" t="s">
        <v>256</v>
      </c>
      <c r="C9" s="395">
        <v>332</v>
      </c>
      <c r="D9" s="396" t="s">
        <v>157</v>
      </c>
      <c r="E9" s="397">
        <v>0.10416666666666667</v>
      </c>
      <c r="F9" s="397">
        <v>0.125</v>
      </c>
      <c r="G9" s="398">
        <f t="shared" si="0"/>
        <v>0.02083333333333333</v>
      </c>
      <c r="H9" s="399" t="s">
        <v>262</v>
      </c>
      <c r="I9" s="399" t="s">
        <v>285</v>
      </c>
      <c r="J9" s="400" t="s">
        <v>290</v>
      </c>
    </row>
    <row r="10" spans="1:10" ht="14.25">
      <c r="A10" s="28">
        <v>7</v>
      </c>
      <c r="B10" s="29" t="s">
        <v>146</v>
      </c>
      <c r="C10" s="41">
        <v>400</v>
      </c>
      <c r="D10" s="30" t="s">
        <v>157</v>
      </c>
      <c r="E10" s="31">
        <v>0.17708333333333334</v>
      </c>
      <c r="F10" s="31">
        <v>0.19791666666666666</v>
      </c>
      <c r="G10" s="50">
        <f t="shared" si="0"/>
        <v>0.020833333333333315</v>
      </c>
      <c r="H10" s="30" t="s">
        <v>263</v>
      </c>
      <c r="I10" s="34" t="s">
        <v>269</v>
      </c>
      <c r="J10" s="354" t="s">
        <v>276</v>
      </c>
    </row>
    <row r="11" spans="1:10" ht="14.25">
      <c r="A11" s="794" t="s">
        <v>155</v>
      </c>
      <c r="B11" s="794"/>
      <c r="C11" s="794"/>
      <c r="D11" s="30" t="s">
        <v>157</v>
      </c>
      <c r="E11" s="31">
        <v>0.20833333333333334</v>
      </c>
      <c r="F11" s="31">
        <v>0.2916666666666667</v>
      </c>
      <c r="G11" s="50">
        <f t="shared" si="0"/>
        <v>0.08333333333333334</v>
      </c>
      <c r="H11" s="30"/>
      <c r="I11" s="34"/>
      <c r="J11" s="355"/>
    </row>
    <row r="12" spans="1:10" ht="14.25">
      <c r="A12" s="794" t="s">
        <v>155</v>
      </c>
      <c r="B12" s="794"/>
      <c r="C12" s="794"/>
      <c r="D12" s="30" t="s">
        <v>157</v>
      </c>
      <c r="E12" s="31">
        <v>0.7083333333333334</v>
      </c>
      <c r="F12" s="31">
        <v>0.7916666666666666</v>
      </c>
      <c r="G12" s="50">
        <f t="shared" si="0"/>
        <v>0.08333333333333326</v>
      </c>
      <c r="H12" s="30"/>
      <c r="I12" s="30"/>
      <c r="J12" s="355"/>
    </row>
    <row r="13" spans="1:10" ht="14.25">
      <c r="A13" s="794" t="s">
        <v>159</v>
      </c>
      <c r="B13" s="794"/>
      <c r="C13" s="794"/>
      <c r="D13" s="30" t="s">
        <v>158</v>
      </c>
      <c r="E13" s="31">
        <v>0.16666666666666666</v>
      </c>
      <c r="F13" s="31">
        <v>0.22916666666666666</v>
      </c>
      <c r="G13" s="50">
        <f t="shared" si="0"/>
        <v>0.0625</v>
      </c>
      <c r="H13" s="30"/>
      <c r="I13" s="34"/>
      <c r="J13" s="355"/>
    </row>
    <row r="14" spans="1:10" s="39" customFormat="1" ht="23.25" customHeight="1">
      <c r="A14" s="36" t="s">
        <v>160</v>
      </c>
      <c r="B14" s="37"/>
      <c r="C14" s="38">
        <f>SUM(C4:C10)</f>
        <v>3516</v>
      </c>
      <c r="D14" s="37"/>
      <c r="E14" s="36" t="s">
        <v>161</v>
      </c>
      <c r="F14" s="278"/>
      <c r="G14" s="40"/>
      <c r="H14" s="36"/>
      <c r="I14" s="38"/>
      <c r="J14" s="356"/>
    </row>
    <row r="15" ht="8.25" customHeight="1"/>
    <row r="16" spans="1:10" ht="14.25">
      <c r="A16" s="42"/>
      <c r="B16" s="43" t="s">
        <v>162</v>
      </c>
      <c r="C16" s="43" t="s">
        <v>163</v>
      </c>
      <c r="D16" s="43"/>
      <c r="E16" s="43" t="s">
        <v>164</v>
      </c>
      <c r="F16" s="800" t="s">
        <v>19</v>
      </c>
      <c r="G16" s="801"/>
      <c r="H16" s="43" t="s">
        <v>172</v>
      </c>
      <c r="I16" s="44" t="s">
        <v>167</v>
      </c>
      <c r="J16" s="358" t="s">
        <v>168</v>
      </c>
    </row>
    <row r="17" spans="1:10" s="56" customFormat="1" ht="15" customHeight="1">
      <c r="A17" s="11"/>
      <c r="B17" s="11" t="s">
        <v>132</v>
      </c>
      <c r="C17" s="796">
        <f>E17-2</f>
        <v>41074</v>
      </c>
      <c r="D17" s="797"/>
      <c r="E17" s="548">
        <v>41076</v>
      </c>
      <c r="F17" s="799" t="s">
        <v>169</v>
      </c>
      <c r="G17" s="799"/>
      <c r="H17" s="54" t="s">
        <v>148</v>
      </c>
      <c r="I17" s="55" t="s">
        <v>166</v>
      </c>
      <c r="J17" s="359" t="s">
        <v>165</v>
      </c>
    </row>
    <row r="18" spans="1:10" s="56" customFormat="1" ht="15" customHeight="1">
      <c r="A18" s="11"/>
      <c r="B18" s="11" t="s">
        <v>133</v>
      </c>
      <c r="C18" s="796">
        <f>E18-2</f>
        <v>41088</v>
      </c>
      <c r="D18" s="797"/>
      <c r="E18" s="548">
        <v>41090</v>
      </c>
      <c r="F18" s="799" t="s">
        <v>170</v>
      </c>
      <c r="G18" s="799"/>
      <c r="H18" s="54" t="s">
        <v>148</v>
      </c>
      <c r="I18" s="55" t="s">
        <v>166</v>
      </c>
      <c r="J18" s="359" t="s">
        <v>165</v>
      </c>
    </row>
    <row r="19" spans="1:10" s="56" customFormat="1" ht="15" customHeight="1">
      <c r="A19" s="11"/>
      <c r="B19" s="11" t="s">
        <v>134</v>
      </c>
      <c r="C19" s="796">
        <f>E19-2</f>
        <v>41109</v>
      </c>
      <c r="D19" s="797"/>
      <c r="E19" s="548">
        <v>41111</v>
      </c>
      <c r="F19" s="799" t="s">
        <v>171</v>
      </c>
      <c r="G19" s="799"/>
      <c r="H19" s="54" t="s">
        <v>148</v>
      </c>
      <c r="I19" s="55" t="s">
        <v>166</v>
      </c>
      <c r="J19" s="359" t="s">
        <v>165</v>
      </c>
    </row>
    <row r="21" spans="1:9" ht="33.75">
      <c r="A21" s="281"/>
      <c r="B21" s="277" t="s">
        <v>228</v>
      </c>
      <c r="C21" s="280" t="s">
        <v>242</v>
      </c>
      <c r="D21" s="282" t="s">
        <v>241</v>
      </c>
      <c r="E21" s="277" t="s">
        <v>252</v>
      </c>
      <c r="F21" s="277" t="s">
        <v>253</v>
      </c>
      <c r="G21" s="277" t="s">
        <v>254</v>
      </c>
      <c r="H21" s="803" t="s">
        <v>210</v>
      </c>
      <c r="I21" s="803"/>
    </row>
    <row r="22" spans="1:9" ht="14.25">
      <c r="A22" s="279"/>
      <c r="B22" s="283" t="s">
        <v>280</v>
      </c>
      <c r="C22" s="284" t="s">
        <v>227</v>
      </c>
      <c r="D22" s="225" t="s">
        <v>227</v>
      </c>
      <c r="E22" s="283" t="s">
        <v>277</v>
      </c>
      <c r="F22" s="283" t="s">
        <v>278</v>
      </c>
      <c r="G22" s="283" t="s">
        <v>279</v>
      </c>
      <c r="H22" s="803"/>
      <c r="I22" s="803"/>
    </row>
    <row r="23" spans="1:9" ht="14.25">
      <c r="A23" s="213" t="s">
        <v>0</v>
      </c>
      <c r="B23" s="231">
        <v>200</v>
      </c>
      <c r="C23" s="214">
        <v>0.85</v>
      </c>
      <c r="D23" s="218">
        <f>B23*C23*3</f>
        <v>510</v>
      </c>
      <c r="E23" s="231">
        <v>0</v>
      </c>
      <c r="F23" s="231">
        <v>200</v>
      </c>
      <c r="G23" s="231">
        <f>E23+F23</f>
        <v>200</v>
      </c>
      <c r="H23" s="795" t="s">
        <v>216</v>
      </c>
      <c r="I23" s="795"/>
    </row>
    <row r="24" spans="1:9" ht="14.25">
      <c r="A24" s="213" t="s">
        <v>1</v>
      </c>
      <c r="B24" s="231">
        <v>37</v>
      </c>
      <c r="C24" s="214">
        <v>0.85</v>
      </c>
      <c r="D24" s="218">
        <f aca="true" t="shared" si="1" ref="D24:D31">B24*C24*3</f>
        <v>94.35</v>
      </c>
      <c r="E24" s="231">
        <v>37</v>
      </c>
      <c r="F24" s="231">
        <v>0</v>
      </c>
      <c r="G24" s="231">
        <f aca="true" t="shared" si="2" ref="G24:G31">E24+F24</f>
        <v>37</v>
      </c>
      <c r="H24" s="795" t="s">
        <v>217</v>
      </c>
      <c r="I24" s="795"/>
    </row>
    <row r="25" spans="1:9" ht="14.25">
      <c r="A25" s="213" t="s">
        <v>2</v>
      </c>
      <c r="B25" s="231">
        <v>81</v>
      </c>
      <c r="C25" s="214">
        <v>0.85</v>
      </c>
      <c r="D25" s="218">
        <f t="shared" si="1"/>
        <v>206.54999999999998</v>
      </c>
      <c r="E25" s="231">
        <v>81</v>
      </c>
      <c r="F25" s="231">
        <v>0</v>
      </c>
      <c r="G25" s="231">
        <f t="shared" si="2"/>
        <v>81</v>
      </c>
      <c r="H25" s="795" t="s">
        <v>218</v>
      </c>
      <c r="I25" s="795"/>
    </row>
    <row r="26" spans="1:9" ht="14.25">
      <c r="A26" s="213" t="s">
        <v>3</v>
      </c>
      <c r="B26" s="231">
        <v>138</v>
      </c>
      <c r="C26" s="214">
        <v>0.85</v>
      </c>
      <c r="D26" s="218">
        <f t="shared" si="1"/>
        <v>351.9</v>
      </c>
      <c r="E26" s="231">
        <v>138</v>
      </c>
      <c r="F26" s="231">
        <v>0</v>
      </c>
      <c r="G26" s="231">
        <f t="shared" si="2"/>
        <v>138</v>
      </c>
      <c r="H26" s="795" t="s">
        <v>189</v>
      </c>
      <c r="I26" s="795"/>
    </row>
    <row r="27" spans="1:9" ht="14.25">
      <c r="A27" s="213" t="s">
        <v>4</v>
      </c>
      <c r="B27" s="231">
        <v>95</v>
      </c>
      <c r="C27" s="214">
        <v>0.85</v>
      </c>
      <c r="D27" s="218">
        <f t="shared" si="1"/>
        <v>242.25</v>
      </c>
      <c r="E27" s="231">
        <v>0</v>
      </c>
      <c r="F27" s="231">
        <v>95</v>
      </c>
      <c r="G27" s="231">
        <f t="shared" si="2"/>
        <v>95</v>
      </c>
      <c r="H27" s="795" t="s">
        <v>190</v>
      </c>
      <c r="I27" s="795"/>
    </row>
    <row r="28" spans="1:9" ht="14.25">
      <c r="A28" s="213" t="s">
        <v>5</v>
      </c>
      <c r="B28" s="231">
        <v>93</v>
      </c>
      <c r="C28" s="214">
        <v>0.85</v>
      </c>
      <c r="D28" s="218">
        <f t="shared" si="1"/>
        <v>237.14999999999998</v>
      </c>
      <c r="E28" s="231">
        <v>0</v>
      </c>
      <c r="F28" s="231">
        <v>93</v>
      </c>
      <c r="G28" s="231">
        <f t="shared" si="2"/>
        <v>93</v>
      </c>
      <c r="H28" s="795" t="s">
        <v>191</v>
      </c>
      <c r="I28" s="795"/>
    </row>
    <row r="29" spans="1:10" s="228" customFormat="1" ht="12.75">
      <c r="A29" s="213" t="s">
        <v>6</v>
      </c>
      <c r="B29" s="231">
        <v>96</v>
      </c>
      <c r="C29" s="214">
        <v>0.85</v>
      </c>
      <c r="D29" s="218">
        <f t="shared" si="1"/>
        <v>244.79999999999998</v>
      </c>
      <c r="E29" s="231">
        <v>0</v>
      </c>
      <c r="F29" s="231">
        <v>96</v>
      </c>
      <c r="G29" s="231">
        <f t="shared" si="2"/>
        <v>96</v>
      </c>
      <c r="H29" s="795" t="s">
        <v>192</v>
      </c>
      <c r="I29" s="795"/>
      <c r="J29" s="360"/>
    </row>
    <row r="30" spans="1:10" s="226" customFormat="1" ht="12.75">
      <c r="A30" s="213" t="s">
        <v>7</v>
      </c>
      <c r="B30" s="231">
        <v>76</v>
      </c>
      <c r="C30" s="214">
        <v>0.85</v>
      </c>
      <c r="D30" s="218">
        <f t="shared" si="1"/>
        <v>193.79999999999998</v>
      </c>
      <c r="E30" s="231">
        <v>76</v>
      </c>
      <c r="F30" s="231">
        <v>0</v>
      </c>
      <c r="G30" s="231">
        <f t="shared" si="2"/>
        <v>76</v>
      </c>
      <c r="H30" s="795" t="s">
        <v>223</v>
      </c>
      <c r="I30" s="795"/>
      <c r="J30" s="361"/>
    </row>
    <row r="31" spans="1:10" s="126" customFormat="1" ht="12.75">
      <c r="A31" s="216"/>
      <c r="B31" s="232">
        <v>816</v>
      </c>
      <c r="C31" s="217">
        <v>0.85</v>
      </c>
      <c r="D31" s="219">
        <f t="shared" si="1"/>
        <v>2080.8</v>
      </c>
      <c r="E31" s="232">
        <f>SUM(E23:E30)</f>
        <v>332</v>
      </c>
      <c r="F31" s="232">
        <f>SUM(F23:F30)</f>
        <v>484</v>
      </c>
      <c r="G31" s="232">
        <f t="shared" si="2"/>
        <v>816</v>
      </c>
      <c r="H31" s="802" t="s">
        <v>220</v>
      </c>
      <c r="I31" s="802"/>
      <c r="J31" s="362"/>
    </row>
    <row r="32" s="126" customFormat="1" ht="15" customHeight="1">
      <c r="J32" s="362"/>
    </row>
    <row r="33" s="126" customFormat="1" ht="15" customHeight="1">
      <c r="J33" s="362"/>
    </row>
    <row r="34" s="126" customFormat="1" ht="15" customHeight="1">
      <c r="J34" s="362"/>
    </row>
    <row r="35" s="126" customFormat="1" ht="15" customHeight="1">
      <c r="J35" s="362"/>
    </row>
    <row r="36" s="126" customFormat="1" ht="15" customHeight="1">
      <c r="J36" s="362"/>
    </row>
    <row r="37" s="126" customFormat="1" ht="15" customHeight="1">
      <c r="J37" s="362"/>
    </row>
    <row r="38" s="126" customFormat="1" ht="15" customHeight="1">
      <c r="J38" s="362"/>
    </row>
    <row r="39" s="126" customFormat="1" ht="15" customHeight="1">
      <c r="J39" s="362"/>
    </row>
    <row r="40" spans="8:10" s="126" customFormat="1" ht="12.75">
      <c r="H40" s="133"/>
      <c r="J40" s="362"/>
    </row>
    <row r="41" ht="14.25">
      <c r="I41" s="32"/>
    </row>
    <row r="42" ht="14.25">
      <c r="I42" s="32"/>
    </row>
    <row r="43" ht="14.25">
      <c r="I43" s="32"/>
    </row>
    <row r="44" ht="14.25">
      <c r="I44" s="32"/>
    </row>
    <row r="45" ht="14.25">
      <c r="I45" s="32"/>
    </row>
    <row r="46" ht="14.25">
      <c r="I46" s="32"/>
    </row>
    <row r="47" ht="14.25">
      <c r="I47" s="32"/>
    </row>
    <row r="48" ht="14.25">
      <c r="I48" s="32"/>
    </row>
    <row r="49" ht="14.25">
      <c r="I49" s="32"/>
    </row>
    <row r="50" ht="14.25">
      <c r="I50" s="32"/>
    </row>
    <row r="51" ht="14.25">
      <c r="I51" s="32"/>
    </row>
  </sheetData>
  <sheetProtection/>
  <mergeCells count="21">
    <mergeCell ref="C17:D17"/>
    <mergeCell ref="A12:C12"/>
    <mergeCell ref="H28:I28"/>
    <mergeCell ref="C18:D18"/>
    <mergeCell ref="F16:G16"/>
    <mergeCell ref="H30:I30"/>
    <mergeCell ref="H31:I31"/>
    <mergeCell ref="H21:I22"/>
    <mergeCell ref="H23:I23"/>
    <mergeCell ref="H24:I24"/>
    <mergeCell ref="H25:I25"/>
    <mergeCell ref="A13:C13"/>
    <mergeCell ref="H27:I27"/>
    <mergeCell ref="C19:D19"/>
    <mergeCell ref="H29:I29"/>
    <mergeCell ref="H26:I26"/>
    <mergeCell ref="A1:J1"/>
    <mergeCell ref="F17:G17"/>
    <mergeCell ref="F18:G18"/>
    <mergeCell ref="F19:G19"/>
    <mergeCell ref="A11:C1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r:id="rId3"/>
  <headerFooter>
    <oddHeader>&amp;C&amp;A</oddHeader>
    <oddFooter>&amp;L&amp;Z&amp;F&amp;R&amp;P/&amp;N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I17"/>
  <sheetViews>
    <sheetView zoomScalePageLayoutView="0" workbookViewId="0" topLeftCell="A1">
      <selection activeCell="F49" sqref="F49"/>
    </sheetView>
  </sheetViews>
  <sheetFormatPr defaultColWidth="19.00390625" defaultRowHeight="12.75"/>
  <cols>
    <col min="1" max="1" width="3.57421875" style="276" customWidth="1"/>
    <col min="2" max="2" width="20.140625" style="276" customWidth="1"/>
    <col min="3" max="3" width="27.421875" style="276" bestFit="1" customWidth="1"/>
    <col min="4" max="5" width="12.28125" style="276" customWidth="1"/>
    <col min="6" max="6" width="24.7109375" style="276" customWidth="1"/>
    <col min="7" max="7" width="19.00390625" style="276" customWidth="1"/>
    <col min="8" max="8" width="8.57421875" style="276" customWidth="1"/>
    <col min="9" max="9" width="11.7109375" style="276" customWidth="1"/>
    <col min="10" max="16384" width="19.00390625" style="276" customWidth="1"/>
  </cols>
  <sheetData>
    <row r="1" spans="2:9" ht="42" customHeight="1">
      <c r="B1" s="807" t="s">
        <v>101</v>
      </c>
      <c r="C1" s="807"/>
      <c r="D1" s="807"/>
      <c r="E1" s="807"/>
      <c r="F1" s="807"/>
      <c r="G1" s="807"/>
      <c r="H1" s="807"/>
      <c r="I1" s="807"/>
    </row>
    <row r="2" spans="2:9" ht="12.75">
      <c r="B2" s="808" t="s">
        <v>82</v>
      </c>
      <c r="C2" s="808"/>
      <c r="D2" s="808"/>
      <c r="E2" s="808"/>
      <c r="F2" s="808"/>
      <c r="G2" s="808"/>
      <c r="H2" s="808"/>
      <c r="I2" s="808"/>
    </row>
    <row r="3" spans="2:9" ht="12.75">
      <c r="B3" s="334"/>
      <c r="C3" s="335"/>
      <c r="D3" s="809" t="s">
        <v>83</v>
      </c>
      <c r="E3" s="810"/>
      <c r="F3" s="811" t="s">
        <v>84</v>
      </c>
      <c r="G3" s="810"/>
      <c r="H3" s="812" t="s">
        <v>85</v>
      </c>
      <c r="I3" s="813"/>
    </row>
    <row r="4" spans="2:9" ht="12.75">
      <c r="B4" s="336" t="s">
        <v>86</v>
      </c>
      <c r="C4" s="337" t="s">
        <v>87</v>
      </c>
      <c r="D4" s="338" t="s">
        <v>20</v>
      </c>
      <c r="E4" s="338" t="s">
        <v>21</v>
      </c>
      <c r="F4" s="339" t="s">
        <v>88</v>
      </c>
      <c r="G4" s="339" t="s">
        <v>89</v>
      </c>
      <c r="H4" s="340" t="s">
        <v>90</v>
      </c>
      <c r="I4" s="341" t="s">
        <v>91</v>
      </c>
    </row>
    <row r="5" spans="2:9" ht="18" customHeight="1">
      <c r="B5" s="333" t="s">
        <v>39</v>
      </c>
      <c r="C5" s="348" t="s">
        <v>92</v>
      </c>
      <c r="D5" s="349" t="s">
        <v>40</v>
      </c>
      <c r="E5" s="349" t="s">
        <v>41</v>
      </c>
      <c r="F5" s="348" t="s">
        <v>93</v>
      </c>
      <c r="G5" s="348" t="s">
        <v>94</v>
      </c>
      <c r="H5" s="349">
        <v>501</v>
      </c>
      <c r="I5" s="350">
        <v>99867</v>
      </c>
    </row>
    <row r="6" spans="2:9" ht="18" customHeight="1">
      <c r="B6" s="333" t="s">
        <v>95</v>
      </c>
      <c r="C6" s="348" t="s">
        <v>96</v>
      </c>
      <c r="D6" s="349" t="s">
        <v>97</v>
      </c>
      <c r="E6" s="349" t="s">
        <v>98</v>
      </c>
      <c r="F6" s="348" t="s">
        <v>99</v>
      </c>
      <c r="G6" s="348" t="s">
        <v>100</v>
      </c>
      <c r="H6" s="349">
        <v>261</v>
      </c>
      <c r="I6" s="350">
        <v>31582</v>
      </c>
    </row>
    <row r="8" spans="2:9" ht="12.75">
      <c r="B8" s="806" t="s">
        <v>108</v>
      </c>
      <c r="C8" s="806"/>
      <c r="D8" s="806"/>
      <c r="E8" s="806"/>
      <c r="F8" s="806"/>
      <c r="G8" s="806"/>
      <c r="H8" s="806"/>
      <c r="I8" s="806"/>
    </row>
    <row r="9" ht="13.5" thickBot="1"/>
    <row r="10" spans="2:8" s="351" customFormat="1" ht="22.5" customHeight="1" thickBot="1">
      <c r="B10" s="434" t="s">
        <v>109</v>
      </c>
      <c r="C10" s="342" t="s">
        <v>110</v>
      </c>
      <c r="D10" s="804" t="s">
        <v>111</v>
      </c>
      <c r="E10" s="805"/>
      <c r="F10" s="342" t="s">
        <v>286</v>
      </c>
      <c r="G10" s="342" t="s">
        <v>112</v>
      </c>
      <c r="H10" s="343" t="s">
        <v>113</v>
      </c>
    </row>
    <row r="11" spans="2:8" ht="17.25" customHeight="1">
      <c r="B11" s="432" t="s">
        <v>10</v>
      </c>
      <c r="C11" s="344" t="s">
        <v>27</v>
      </c>
      <c r="D11" s="345" t="s">
        <v>28</v>
      </c>
      <c r="E11" s="345" t="s">
        <v>29</v>
      </c>
      <c r="F11" s="435" t="s">
        <v>117</v>
      </c>
      <c r="G11" s="437">
        <v>565537415</v>
      </c>
      <c r="H11" s="346" t="s">
        <v>118</v>
      </c>
    </row>
    <row r="12" spans="2:8" ht="17.25" customHeight="1">
      <c r="B12" s="432" t="s">
        <v>12</v>
      </c>
      <c r="C12" s="344" t="s">
        <v>36</v>
      </c>
      <c r="D12" s="345" t="s">
        <v>37</v>
      </c>
      <c r="E12" s="345" t="s">
        <v>38</v>
      </c>
      <c r="F12" s="435" t="s">
        <v>120</v>
      </c>
      <c r="G12" s="437">
        <v>606543794</v>
      </c>
      <c r="H12" s="347" t="s">
        <v>119</v>
      </c>
    </row>
    <row r="13" spans="2:8" ht="17.25" customHeight="1">
      <c r="B13" s="432" t="s">
        <v>15</v>
      </c>
      <c r="C13" s="344" t="s">
        <v>33</v>
      </c>
      <c r="D13" s="345" t="s">
        <v>34</v>
      </c>
      <c r="E13" s="345" t="s">
        <v>35</v>
      </c>
      <c r="F13" s="435" t="s">
        <v>121</v>
      </c>
      <c r="G13" s="437">
        <v>725061048</v>
      </c>
      <c r="H13" s="346" t="s">
        <v>122</v>
      </c>
    </row>
    <row r="14" spans="2:8" ht="17.25" customHeight="1">
      <c r="B14" s="432" t="s">
        <v>8</v>
      </c>
      <c r="C14" s="344" t="s">
        <v>123</v>
      </c>
      <c r="D14" s="345" t="s">
        <v>25</v>
      </c>
      <c r="E14" s="345" t="s">
        <v>26</v>
      </c>
      <c r="F14" s="435" t="s">
        <v>124</v>
      </c>
      <c r="G14" s="437">
        <v>737761251</v>
      </c>
      <c r="H14" s="346" t="s">
        <v>114</v>
      </c>
    </row>
    <row r="15" spans="2:8" ht="17.25" customHeight="1">
      <c r="B15" s="432" t="s">
        <v>9</v>
      </c>
      <c r="C15" s="344" t="s">
        <v>30</v>
      </c>
      <c r="D15" s="345" t="s">
        <v>31</v>
      </c>
      <c r="E15" s="345" t="s">
        <v>32</v>
      </c>
      <c r="F15" s="435" t="s">
        <v>125</v>
      </c>
      <c r="G15" s="437">
        <v>728116354</v>
      </c>
      <c r="H15" s="346" t="s">
        <v>116</v>
      </c>
    </row>
    <row r="16" spans="2:8" ht="17.25" customHeight="1">
      <c r="B16" s="432" t="s">
        <v>80</v>
      </c>
      <c r="C16" s="344" t="s">
        <v>105</v>
      </c>
      <c r="D16" s="345" t="s">
        <v>106</v>
      </c>
      <c r="E16" s="345" t="s">
        <v>107</v>
      </c>
      <c r="F16" s="435" t="s">
        <v>126</v>
      </c>
      <c r="G16" s="437">
        <v>737457241</v>
      </c>
      <c r="H16" s="346" t="s">
        <v>115</v>
      </c>
    </row>
    <row r="17" spans="2:8" ht="17.25" customHeight="1" thickBot="1">
      <c r="B17" s="433" t="s">
        <v>13</v>
      </c>
      <c r="C17" s="429" t="s">
        <v>22</v>
      </c>
      <c r="D17" s="430" t="s">
        <v>23</v>
      </c>
      <c r="E17" s="430" t="s">
        <v>24</v>
      </c>
      <c r="F17" s="436" t="s">
        <v>128</v>
      </c>
      <c r="G17" s="438">
        <v>731464021</v>
      </c>
      <c r="H17" s="431" t="s">
        <v>127</v>
      </c>
    </row>
  </sheetData>
  <sheetProtection/>
  <mergeCells count="7">
    <mergeCell ref="D10:E10"/>
    <mergeCell ref="B8:I8"/>
    <mergeCell ref="B1:I1"/>
    <mergeCell ref="B2:I2"/>
    <mergeCell ref="D3:E3"/>
    <mergeCell ref="F3:G3"/>
    <mergeCell ref="H3:I3"/>
  </mergeCells>
  <hyperlinks>
    <hyperlink ref="B1" r:id="rId1" display="http://www.postovniholub.cz/zavplan/auflass 11.htm"/>
  </hyperlinks>
  <printOptions/>
  <pageMargins left="0" right="0" top="0.7480314960629921" bottom="0.7480314960629921" header="0.31496062992125984" footer="0.31496062992125984"/>
  <pageSetup fitToHeight="0" horizontalDpi="300" verticalDpi="300" orientation="landscape" paperSize="9" r:id="rId2"/>
  <headerFooter>
    <oddHeader>&amp;C&amp;A</oddHeader>
    <oddFooter>&amp;L&amp;Z&amp;F&amp;R&amp;P/&amp;N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zoomScale="85" zoomScaleNormal="85" zoomScalePageLayoutView="0" workbookViewId="0" topLeftCell="A1">
      <selection activeCell="I72" sqref="I72"/>
    </sheetView>
  </sheetViews>
  <sheetFormatPr defaultColWidth="9.00390625" defaultRowHeight="12.75"/>
  <cols>
    <col min="1" max="1" width="9.00390625" style="0" customWidth="1"/>
    <col min="2" max="3" width="6.57421875" style="0" customWidth="1"/>
    <col min="4" max="4" width="9.140625" style="0" customWidth="1"/>
    <col min="5" max="10" width="12.7109375" style="0" customWidth="1"/>
    <col min="11" max="11" width="9.140625" style="0" customWidth="1"/>
    <col min="12" max="12" width="6.7109375" style="0" customWidth="1"/>
    <col min="13" max="13" width="4.8515625" style="0" customWidth="1"/>
  </cols>
  <sheetData>
    <row r="1" spans="1:8" ht="28.5">
      <c r="A1" s="815">
        <v>2012</v>
      </c>
      <c r="B1" s="815"/>
      <c r="D1" s="57" t="s">
        <v>174</v>
      </c>
      <c r="E1" s="58"/>
      <c r="F1" s="57"/>
      <c r="G1" s="58"/>
      <c r="H1" s="58"/>
    </row>
    <row r="2" spans="11:12" ht="13.5" thickBot="1">
      <c r="K2" s="2"/>
      <c r="L2" s="2"/>
    </row>
    <row r="3" spans="4:12" ht="12" customHeight="1" thickBot="1" thickTop="1">
      <c r="D3" s="59"/>
      <c r="E3" s="816"/>
      <c r="F3" s="817"/>
      <c r="G3" s="817"/>
      <c r="H3" s="817"/>
      <c r="I3" s="817"/>
      <c r="J3" s="818"/>
      <c r="K3" s="60"/>
      <c r="L3" s="60"/>
    </row>
    <row r="4" spans="4:12" ht="12" customHeight="1" thickTop="1">
      <c r="D4" s="59"/>
      <c r="E4" s="150">
        <v>46</v>
      </c>
      <c r="F4" s="151">
        <v>37</v>
      </c>
      <c r="G4" s="902">
        <v>28</v>
      </c>
      <c r="H4" s="138">
        <v>19</v>
      </c>
      <c r="I4" s="63">
        <v>10</v>
      </c>
      <c r="J4" s="64">
        <v>1</v>
      </c>
      <c r="K4" s="60"/>
      <c r="L4" s="60"/>
    </row>
    <row r="5" spans="4:12" ht="12" customHeight="1" thickBot="1">
      <c r="D5" s="59"/>
      <c r="E5" s="156" t="s">
        <v>237</v>
      </c>
      <c r="F5" s="156" t="s">
        <v>237</v>
      </c>
      <c r="G5" s="71" t="s">
        <v>177</v>
      </c>
      <c r="H5" s="71" t="s">
        <v>177</v>
      </c>
      <c r="I5" s="66" t="s">
        <v>178</v>
      </c>
      <c r="J5" s="66" t="s">
        <v>178</v>
      </c>
      <c r="K5" s="60"/>
      <c r="L5" s="60"/>
    </row>
    <row r="6" spans="4:12" ht="12" customHeight="1" thickTop="1">
      <c r="D6" s="59"/>
      <c r="E6" s="148">
        <v>47</v>
      </c>
      <c r="F6" s="144">
        <v>38</v>
      </c>
      <c r="G6" s="68">
        <v>29</v>
      </c>
      <c r="H6" s="69">
        <v>20</v>
      </c>
      <c r="I6" s="62">
        <v>11</v>
      </c>
      <c r="J6" s="70">
        <v>2</v>
      </c>
      <c r="K6" s="60"/>
      <c r="L6" s="60"/>
    </row>
    <row r="7" spans="4:12" ht="12" customHeight="1" thickBot="1">
      <c r="D7" s="59"/>
      <c r="E7" s="146" t="s">
        <v>181</v>
      </c>
      <c r="F7" s="142" t="s">
        <v>176</v>
      </c>
      <c r="G7" s="65" t="s">
        <v>177</v>
      </c>
      <c r="H7" s="71" t="s">
        <v>177</v>
      </c>
      <c r="I7" s="66" t="s">
        <v>178</v>
      </c>
      <c r="J7" s="67" t="s">
        <v>178</v>
      </c>
      <c r="K7" s="60"/>
      <c r="L7" s="60"/>
    </row>
    <row r="8" spans="3:12" ht="12" customHeight="1" thickTop="1">
      <c r="C8" s="72"/>
      <c r="D8" s="73"/>
      <c r="E8" s="149">
        <v>48</v>
      </c>
      <c r="F8" s="143">
        <v>39</v>
      </c>
      <c r="G8" s="61">
        <v>30</v>
      </c>
      <c r="H8" s="74">
        <v>21</v>
      </c>
      <c r="I8" s="63">
        <v>12</v>
      </c>
      <c r="J8" s="64">
        <v>3</v>
      </c>
      <c r="K8" s="60"/>
      <c r="L8" s="60"/>
    </row>
    <row r="9" spans="3:12" ht="12" customHeight="1" thickBot="1">
      <c r="C9" s="72"/>
      <c r="D9" s="73"/>
      <c r="E9" s="147" t="s">
        <v>181</v>
      </c>
      <c r="F9" s="142" t="s">
        <v>176</v>
      </c>
      <c r="G9" s="65" t="s">
        <v>177</v>
      </c>
      <c r="H9" s="71" t="s">
        <v>177</v>
      </c>
      <c r="I9" s="66" t="s">
        <v>178</v>
      </c>
      <c r="J9" s="67" t="s">
        <v>178</v>
      </c>
      <c r="K9" s="75"/>
      <c r="L9" s="60"/>
    </row>
    <row r="10" spans="3:12" ht="12" customHeight="1" thickTop="1">
      <c r="C10" s="72"/>
      <c r="D10" s="73"/>
      <c r="E10" s="149">
        <v>49</v>
      </c>
      <c r="F10" s="143">
        <v>40</v>
      </c>
      <c r="G10" s="61">
        <v>31</v>
      </c>
      <c r="H10" s="61">
        <v>22</v>
      </c>
      <c r="I10" s="63">
        <v>13</v>
      </c>
      <c r="J10" s="64">
        <v>4</v>
      </c>
      <c r="K10" s="75"/>
      <c r="L10" s="60"/>
    </row>
    <row r="11" spans="3:12" ht="12" customHeight="1" thickBot="1">
      <c r="C11" s="72"/>
      <c r="D11" s="73"/>
      <c r="E11" s="147" t="s">
        <v>181</v>
      </c>
      <c r="F11" s="142" t="s">
        <v>176</v>
      </c>
      <c r="G11" s="65" t="s">
        <v>177</v>
      </c>
      <c r="H11" s="65" t="s">
        <v>177</v>
      </c>
      <c r="I11" s="66" t="s">
        <v>178</v>
      </c>
      <c r="J11" s="67" t="s">
        <v>178</v>
      </c>
      <c r="K11" s="75"/>
      <c r="L11" s="60"/>
    </row>
    <row r="12" spans="3:12" ht="12" customHeight="1" thickTop="1">
      <c r="C12" s="72"/>
      <c r="D12" s="73"/>
      <c r="E12" s="148">
        <v>50</v>
      </c>
      <c r="F12" s="144">
        <v>41</v>
      </c>
      <c r="G12" s="68">
        <v>32</v>
      </c>
      <c r="H12" s="68">
        <v>23</v>
      </c>
      <c r="I12" s="62">
        <v>14</v>
      </c>
      <c r="J12" s="70">
        <v>5</v>
      </c>
      <c r="K12" s="75"/>
      <c r="L12" s="60"/>
    </row>
    <row r="13" spans="3:12" ht="12" customHeight="1" thickBot="1">
      <c r="C13" s="72"/>
      <c r="D13" s="73"/>
      <c r="E13" s="147" t="s">
        <v>181</v>
      </c>
      <c r="F13" s="142" t="s">
        <v>176</v>
      </c>
      <c r="G13" s="65" t="s">
        <v>177</v>
      </c>
      <c r="H13" s="65" t="s">
        <v>177</v>
      </c>
      <c r="I13" s="66" t="s">
        <v>178</v>
      </c>
      <c r="J13" s="67" t="s">
        <v>178</v>
      </c>
      <c r="K13" s="75"/>
      <c r="L13" s="60"/>
    </row>
    <row r="14" spans="3:12" s="76" customFormat="1" ht="12" customHeight="1" thickTop="1">
      <c r="C14" s="72"/>
      <c r="D14" s="73"/>
      <c r="E14" s="148">
        <v>51</v>
      </c>
      <c r="F14" s="145">
        <v>42</v>
      </c>
      <c r="G14" s="141">
        <v>33</v>
      </c>
      <c r="H14" s="68">
        <v>24</v>
      </c>
      <c r="I14" s="62">
        <v>15</v>
      </c>
      <c r="J14" s="70">
        <v>6</v>
      </c>
      <c r="K14" s="75"/>
      <c r="L14" s="60"/>
    </row>
    <row r="15" spans="3:12" ht="12" customHeight="1" thickBot="1">
      <c r="C15" s="77"/>
      <c r="D15" s="78"/>
      <c r="E15" s="147" t="s">
        <v>181</v>
      </c>
      <c r="F15" s="146" t="s">
        <v>181</v>
      </c>
      <c r="G15" s="142" t="s">
        <v>176</v>
      </c>
      <c r="H15" s="65" t="s">
        <v>177</v>
      </c>
      <c r="I15" s="66" t="s">
        <v>178</v>
      </c>
      <c r="J15" s="67" t="s">
        <v>178</v>
      </c>
      <c r="K15" s="75"/>
      <c r="L15" s="60"/>
    </row>
    <row r="16" spans="3:12" s="76" customFormat="1" ht="12" customHeight="1" thickTop="1">
      <c r="C16" s="79"/>
      <c r="D16" s="80"/>
      <c r="E16" s="148">
        <v>52</v>
      </c>
      <c r="F16" s="145">
        <v>43</v>
      </c>
      <c r="G16" s="141">
        <v>34</v>
      </c>
      <c r="H16" s="68">
        <v>25</v>
      </c>
      <c r="I16" s="62">
        <v>16</v>
      </c>
      <c r="J16" s="70">
        <v>7</v>
      </c>
      <c r="K16" s="81"/>
      <c r="L16" s="81"/>
    </row>
    <row r="17" spans="3:12" ht="12" customHeight="1" thickBot="1">
      <c r="C17" s="82"/>
      <c r="D17" s="83"/>
      <c r="E17" s="147" t="s">
        <v>181</v>
      </c>
      <c r="F17" s="146" t="s">
        <v>181</v>
      </c>
      <c r="G17" s="142" t="s">
        <v>176</v>
      </c>
      <c r="H17" s="65" t="s">
        <v>177</v>
      </c>
      <c r="I17" s="66" t="s">
        <v>178</v>
      </c>
      <c r="J17" s="67" t="s">
        <v>178</v>
      </c>
      <c r="K17" s="81"/>
      <c r="L17" s="81"/>
    </row>
    <row r="18" spans="3:12" s="76" customFormat="1" ht="12" customHeight="1" thickTop="1">
      <c r="C18" s="79"/>
      <c r="D18" s="80"/>
      <c r="E18" s="148">
        <v>53</v>
      </c>
      <c r="F18" s="145">
        <v>44</v>
      </c>
      <c r="G18" s="141">
        <v>35</v>
      </c>
      <c r="H18" s="68">
        <v>26</v>
      </c>
      <c r="I18" s="138">
        <v>17</v>
      </c>
      <c r="J18" s="70">
        <v>8</v>
      </c>
      <c r="K18" s="81"/>
      <c r="L18" s="81"/>
    </row>
    <row r="19" spans="3:12" ht="12" customHeight="1" thickBot="1">
      <c r="C19" s="82"/>
      <c r="D19" s="83"/>
      <c r="E19" s="147" t="s">
        <v>181</v>
      </c>
      <c r="F19" s="146" t="s">
        <v>181</v>
      </c>
      <c r="G19" s="142" t="s">
        <v>176</v>
      </c>
      <c r="H19" s="65" t="s">
        <v>177</v>
      </c>
      <c r="I19" s="139" t="s">
        <v>177</v>
      </c>
      <c r="J19" s="67" t="s">
        <v>178</v>
      </c>
      <c r="K19" s="81"/>
      <c r="L19" s="81"/>
    </row>
    <row r="20" spans="3:12" s="76" customFormat="1" ht="12" customHeight="1" thickTop="1">
      <c r="C20" s="79"/>
      <c r="D20" s="80"/>
      <c r="E20" s="148">
        <v>54</v>
      </c>
      <c r="F20" s="145">
        <v>45</v>
      </c>
      <c r="G20" s="141">
        <v>36</v>
      </c>
      <c r="H20" s="68">
        <v>27</v>
      </c>
      <c r="I20" s="138">
        <v>18</v>
      </c>
      <c r="J20" s="70">
        <v>9</v>
      </c>
      <c r="K20" s="81"/>
      <c r="L20" s="81"/>
    </row>
    <row r="21" spans="3:12" ht="12" customHeight="1" thickBot="1">
      <c r="C21" s="82"/>
      <c r="D21" s="83"/>
      <c r="E21" s="147" t="s">
        <v>181</v>
      </c>
      <c r="F21" s="147" t="s">
        <v>181</v>
      </c>
      <c r="G21" s="142" t="s">
        <v>176</v>
      </c>
      <c r="H21" s="65" t="s">
        <v>177</v>
      </c>
      <c r="I21" s="139" t="s">
        <v>177</v>
      </c>
      <c r="J21" s="66" t="s">
        <v>178</v>
      </c>
      <c r="K21" s="84"/>
      <c r="L21" s="85"/>
    </row>
    <row r="22" spans="3:12" ht="16.5" thickBot="1" thickTop="1">
      <c r="C22" s="79"/>
      <c r="D22" s="80"/>
      <c r="E22" s="372"/>
      <c r="F22" s="87"/>
      <c r="G22" s="87"/>
      <c r="H22" s="87"/>
      <c r="I22" s="88"/>
      <c r="J22" s="89"/>
      <c r="K22" s="90"/>
      <c r="L22" s="91"/>
    </row>
    <row r="23" spans="5:11" ht="15.75" thickTop="1">
      <c r="E23" s="368"/>
      <c r="F23" s="92"/>
      <c r="G23" s="92"/>
      <c r="H23" s="92"/>
      <c r="I23" s="92"/>
      <c r="J23" s="92"/>
      <c r="K23" s="368"/>
    </row>
    <row r="24" spans="5:11" ht="15">
      <c r="E24" s="369"/>
      <c r="F24" s="92"/>
      <c r="G24" s="92"/>
      <c r="H24" s="92"/>
      <c r="I24" s="92"/>
      <c r="J24" s="92"/>
      <c r="K24" s="369"/>
    </row>
    <row r="25" spans="5:11" ht="15">
      <c r="E25" s="92"/>
      <c r="F25" s="92"/>
      <c r="G25" s="92"/>
      <c r="H25" s="92"/>
      <c r="I25" s="92"/>
      <c r="J25" s="92"/>
      <c r="K25" s="92"/>
    </row>
    <row r="26" spans="5:11" ht="15">
      <c r="E26" s="825" t="s">
        <v>185</v>
      </c>
      <c r="F26" s="825"/>
      <c r="G26" s="825"/>
      <c r="H26" s="114" t="s">
        <v>186</v>
      </c>
      <c r="I26" s="92"/>
      <c r="J26" s="92"/>
      <c r="K26" s="92"/>
    </row>
    <row r="27" spans="3:11" ht="6.75" customHeight="1">
      <c r="C27" s="6"/>
      <c r="D27" s="6"/>
      <c r="E27" s="826"/>
      <c r="F27" s="827"/>
      <c r="G27" s="828"/>
      <c r="H27" s="115"/>
      <c r="I27" s="116"/>
      <c r="J27" s="92"/>
      <c r="K27" s="92"/>
    </row>
    <row r="28" spans="5:8" ht="12.75">
      <c r="E28" s="819" t="s">
        <v>230</v>
      </c>
      <c r="F28" s="819"/>
      <c r="G28" s="819"/>
      <c r="H28" s="161">
        <v>12</v>
      </c>
    </row>
    <row r="29" spans="5:8" ht="12.75">
      <c r="E29" s="819" t="s">
        <v>231</v>
      </c>
      <c r="F29" s="819"/>
      <c r="G29" s="819"/>
      <c r="H29" s="161">
        <v>9</v>
      </c>
    </row>
    <row r="30" spans="5:8" ht="12.75">
      <c r="E30" s="814" t="s">
        <v>187</v>
      </c>
      <c r="F30" s="814"/>
      <c r="G30" s="814"/>
      <c r="H30" s="162">
        <v>5</v>
      </c>
    </row>
    <row r="31" spans="5:8" ht="12.75">
      <c r="E31" s="819" t="s">
        <v>188</v>
      </c>
      <c r="F31" s="819"/>
      <c r="G31" s="819"/>
      <c r="H31" s="161">
        <v>15</v>
      </c>
    </row>
    <row r="32" spans="5:8" ht="12.75">
      <c r="E32" s="814" t="s">
        <v>189</v>
      </c>
      <c r="F32" s="814"/>
      <c r="G32" s="814"/>
      <c r="H32" s="163">
        <v>16</v>
      </c>
    </row>
    <row r="33" spans="5:8" ht="12.75">
      <c r="E33" s="819" t="s">
        <v>190</v>
      </c>
      <c r="F33" s="819"/>
      <c r="G33" s="819"/>
      <c r="H33" s="164">
        <v>16</v>
      </c>
    </row>
    <row r="34" spans="5:8" ht="12.75">
      <c r="E34" s="814" t="s">
        <v>191</v>
      </c>
      <c r="F34" s="814"/>
      <c r="G34" s="814"/>
      <c r="H34" s="163">
        <v>12</v>
      </c>
    </row>
    <row r="35" spans="5:8" ht="12.75">
      <c r="E35" s="819" t="s">
        <v>192</v>
      </c>
      <c r="F35" s="819"/>
      <c r="G35" s="819"/>
      <c r="H35" s="164">
        <v>10</v>
      </c>
    </row>
    <row r="36" spans="5:8" ht="12.75">
      <c r="E36" s="814" t="s">
        <v>193</v>
      </c>
      <c r="F36" s="814"/>
      <c r="G36" s="814"/>
      <c r="H36" s="163">
        <v>8</v>
      </c>
    </row>
    <row r="37" spans="5:8" ht="12.75">
      <c r="E37" s="820" t="s">
        <v>194</v>
      </c>
      <c r="F37" s="820"/>
      <c r="G37" s="820"/>
      <c r="H37" s="165">
        <v>103</v>
      </c>
    </row>
    <row r="38" spans="5:11" ht="15">
      <c r="E38" s="92"/>
      <c r="G38" s="92"/>
      <c r="H38" s="92"/>
      <c r="I38" s="92"/>
      <c r="J38" s="92"/>
      <c r="K38" s="92"/>
    </row>
    <row r="39" spans="5:11" ht="15">
      <c r="E39" s="92"/>
      <c r="G39" s="92"/>
      <c r="H39" s="92"/>
      <c r="I39" s="92"/>
      <c r="J39" s="92"/>
      <c r="K39" s="92"/>
    </row>
    <row r="40" spans="1:4" ht="27.75">
      <c r="A40" s="815">
        <v>2012</v>
      </c>
      <c r="B40" s="815"/>
      <c r="D40" s="57" t="s">
        <v>179</v>
      </c>
    </row>
    <row r="41" ht="12" customHeight="1" thickBot="1"/>
    <row r="42" spans="5:10" ht="12" customHeight="1" thickBot="1" thickTop="1">
      <c r="E42" s="816"/>
      <c r="F42" s="817"/>
      <c r="G42" s="817"/>
      <c r="H42" s="817"/>
      <c r="I42" s="817"/>
      <c r="J42" s="818"/>
    </row>
    <row r="43" spans="5:10" ht="12" customHeight="1" thickTop="1">
      <c r="E43" s="153">
        <v>55</v>
      </c>
      <c r="F43" s="154">
        <v>64</v>
      </c>
      <c r="G43" s="155">
        <v>73</v>
      </c>
      <c r="H43" s="157">
        <v>82</v>
      </c>
      <c r="I43" s="95">
        <v>91</v>
      </c>
      <c r="J43" s="96">
        <v>100</v>
      </c>
    </row>
    <row r="44" spans="5:10" ht="12" customHeight="1" thickBot="1">
      <c r="E44" s="156" t="s">
        <v>237</v>
      </c>
      <c r="F44" s="156" t="s">
        <v>237</v>
      </c>
      <c r="G44" s="152" t="s">
        <v>237</v>
      </c>
      <c r="H44" s="158" t="s">
        <v>182</v>
      </c>
      <c r="I44" s="71" t="s">
        <v>183</v>
      </c>
      <c r="J44" s="99" t="s">
        <v>184</v>
      </c>
    </row>
    <row r="45" spans="5:10" ht="12" customHeight="1" thickTop="1">
      <c r="E45" s="100">
        <v>56</v>
      </c>
      <c r="F45" s="101">
        <v>65</v>
      </c>
      <c r="G45" s="159">
        <v>74</v>
      </c>
      <c r="H45" s="140">
        <v>83</v>
      </c>
      <c r="I45" s="69">
        <v>92</v>
      </c>
      <c r="J45" s="102">
        <v>101</v>
      </c>
    </row>
    <row r="46" spans="5:11" ht="12" customHeight="1" thickBot="1">
      <c r="E46" s="97" t="s">
        <v>180</v>
      </c>
      <c r="F46" s="98" t="s">
        <v>175</v>
      </c>
      <c r="G46" s="158" t="s">
        <v>182</v>
      </c>
      <c r="H46" s="158" t="s">
        <v>182</v>
      </c>
      <c r="I46" s="71" t="s">
        <v>183</v>
      </c>
      <c r="J46" s="99" t="s">
        <v>184</v>
      </c>
      <c r="K46" s="3"/>
    </row>
    <row r="47" spans="5:11" ht="12" customHeight="1" thickTop="1">
      <c r="E47" s="94">
        <v>57</v>
      </c>
      <c r="F47" s="103">
        <v>66</v>
      </c>
      <c r="G47" s="160">
        <v>75</v>
      </c>
      <c r="H47" s="157">
        <v>84</v>
      </c>
      <c r="I47" s="74">
        <v>93</v>
      </c>
      <c r="J47" s="96">
        <v>102</v>
      </c>
      <c r="K47" s="104"/>
    </row>
    <row r="48" spans="4:11" ht="12" customHeight="1" thickBot="1">
      <c r="D48" s="105"/>
      <c r="E48" s="97" t="s">
        <v>180</v>
      </c>
      <c r="F48" s="98" t="s">
        <v>175</v>
      </c>
      <c r="G48" s="158" t="s">
        <v>182</v>
      </c>
      <c r="H48" s="158" t="s">
        <v>182</v>
      </c>
      <c r="I48" s="71" t="s">
        <v>183</v>
      </c>
      <c r="J48" s="99" t="s">
        <v>184</v>
      </c>
      <c r="K48" s="106"/>
    </row>
    <row r="49" spans="4:11" ht="12" customHeight="1" thickTop="1">
      <c r="D49" s="105"/>
      <c r="E49" s="100">
        <v>58</v>
      </c>
      <c r="F49" s="101">
        <v>67</v>
      </c>
      <c r="G49" s="159">
        <v>76</v>
      </c>
      <c r="H49" s="140">
        <v>85</v>
      </c>
      <c r="I49" s="69">
        <v>94</v>
      </c>
      <c r="J49" s="102">
        <v>103</v>
      </c>
      <c r="K49" s="106"/>
    </row>
    <row r="50" spans="4:11" ht="12" customHeight="1" thickBot="1">
      <c r="D50" s="105"/>
      <c r="E50" s="97" t="s">
        <v>180</v>
      </c>
      <c r="F50" s="98" t="s">
        <v>175</v>
      </c>
      <c r="G50" s="158" t="s">
        <v>182</v>
      </c>
      <c r="H50" s="158" t="s">
        <v>182</v>
      </c>
      <c r="I50" s="71" t="s">
        <v>183</v>
      </c>
      <c r="J50" s="99" t="s">
        <v>184</v>
      </c>
      <c r="K50" s="107"/>
    </row>
    <row r="51" spans="4:11" ht="12" customHeight="1" thickTop="1">
      <c r="D51" s="105"/>
      <c r="E51" s="94">
        <v>59</v>
      </c>
      <c r="F51" s="103">
        <v>68</v>
      </c>
      <c r="G51" s="160">
        <v>77</v>
      </c>
      <c r="H51" s="157">
        <v>86</v>
      </c>
      <c r="I51" s="74">
        <v>95</v>
      </c>
      <c r="J51" s="96">
        <v>104</v>
      </c>
      <c r="K51" s="106"/>
    </row>
    <row r="52" spans="4:11" ht="12" customHeight="1" thickBot="1">
      <c r="D52" s="105"/>
      <c r="E52" s="97" t="s">
        <v>180</v>
      </c>
      <c r="F52" s="98" t="s">
        <v>175</v>
      </c>
      <c r="G52" s="158" t="s">
        <v>182</v>
      </c>
      <c r="H52" s="158" t="s">
        <v>182</v>
      </c>
      <c r="I52" s="71" t="s">
        <v>183</v>
      </c>
      <c r="J52" s="99" t="s">
        <v>184</v>
      </c>
      <c r="K52" s="107"/>
    </row>
    <row r="53" spans="3:11" s="76" customFormat="1" ht="12" customHeight="1" thickTop="1">
      <c r="C53"/>
      <c r="D53" s="105"/>
      <c r="E53" s="100">
        <v>60</v>
      </c>
      <c r="F53" s="101">
        <v>69</v>
      </c>
      <c r="G53" s="159">
        <v>78</v>
      </c>
      <c r="H53" s="69">
        <v>87</v>
      </c>
      <c r="I53" s="69">
        <v>96</v>
      </c>
      <c r="J53" s="102">
        <v>105</v>
      </c>
      <c r="K53" s="106"/>
    </row>
    <row r="54" spans="3:11" ht="12" customHeight="1" thickBot="1">
      <c r="C54" s="76"/>
      <c r="D54" s="108"/>
      <c r="E54" s="97" t="s">
        <v>180</v>
      </c>
      <c r="F54" s="98" t="s">
        <v>175</v>
      </c>
      <c r="G54" s="158" t="s">
        <v>182</v>
      </c>
      <c r="H54" s="71" t="s">
        <v>183</v>
      </c>
      <c r="I54" s="71" t="s">
        <v>183</v>
      </c>
      <c r="J54" s="99" t="s">
        <v>184</v>
      </c>
      <c r="K54" s="107"/>
    </row>
    <row r="55" spans="3:11" s="76" customFormat="1" ht="12" customHeight="1" thickTop="1">
      <c r="C55" s="109"/>
      <c r="D55" s="109"/>
      <c r="E55" s="110">
        <v>61</v>
      </c>
      <c r="F55" s="103">
        <v>70</v>
      </c>
      <c r="G55" s="160">
        <v>79</v>
      </c>
      <c r="H55" s="74">
        <v>88</v>
      </c>
      <c r="I55" s="103">
        <v>97</v>
      </c>
      <c r="J55" s="96">
        <v>106</v>
      </c>
      <c r="K55" s="106"/>
    </row>
    <row r="56" spans="3:11" ht="12" customHeight="1" thickBot="1">
      <c r="C56" s="111"/>
      <c r="D56" s="111"/>
      <c r="E56" s="98" t="s">
        <v>175</v>
      </c>
      <c r="F56" s="112" t="s">
        <v>175</v>
      </c>
      <c r="G56" s="158" t="s">
        <v>182</v>
      </c>
      <c r="H56" s="71" t="s">
        <v>183</v>
      </c>
      <c r="I56" s="112" t="s">
        <v>184</v>
      </c>
      <c r="J56" s="99" t="s">
        <v>184</v>
      </c>
      <c r="K56" s="107"/>
    </row>
    <row r="57" spans="3:11" s="76" customFormat="1" ht="12" customHeight="1" thickTop="1">
      <c r="C57" s="109"/>
      <c r="D57" s="109"/>
      <c r="E57" s="113">
        <v>62</v>
      </c>
      <c r="F57" s="140">
        <v>71</v>
      </c>
      <c r="G57" s="159">
        <v>80</v>
      </c>
      <c r="H57" s="69">
        <v>89</v>
      </c>
      <c r="I57" s="101">
        <v>98</v>
      </c>
      <c r="J57" s="102">
        <v>107</v>
      </c>
      <c r="K57" s="106"/>
    </row>
    <row r="58" spans="3:11" ht="12" customHeight="1" thickBot="1">
      <c r="C58" s="111"/>
      <c r="D58" s="111"/>
      <c r="E58" s="98" t="s">
        <v>175</v>
      </c>
      <c r="F58" s="158" t="s">
        <v>182</v>
      </c>
      <c r="G58" s="158" t="s">
        <v>182</v>
      </c>
      <c r="H58" s="71" t="s">
        <v>183</v>
      </c>
      <c r="I58" s="112" t="s">
        <v>184</v>
      </c>
      <c r="J58" s="99" t="s">
        <v>184</v>
      </c>
      <c r="K58" s="107"/>
    </row>
    <row r="59" spans="3:11" s="76" customFormat="1" ht="12" customHeight="1" thickTop="1">
      <c r="C59" s="109"/>
      <c r="D59" s="109"/>
      <c r="E59" s="110">
        <v>63</v>
      </c>
      <c r="F59" s="157">
        <v>72</v>
      </c>
      <c r="G59" s="160">
        <v>81</v>
      </c>
      <c r="H59" s="74">
        <v>90</v>
      </c>
      <c r="I59" s="103">
        <v>99</v>
      </c>
      <c r="J59" s="96">
        <v>108</v>
      </c>
      <c r="K59" s="106"/>
    </row>
    <row r="60" spans="3:11" ht="12" customHeight="1" thickBot="1">
      <c r="C60" s="111"/>
      <c r="D60" s="111"/>
      <c r="E60" s="98" t="s">
        <v>175</v>
      </c>
      <c r="F60" s="158" t="s">
        <v>182</v>
      </c>
      <c r="G60" s="158" t="s">
        <v>182</v>
      </c>
      <c r="H60" s="71" t="s">
        <v>183</v>
      </c>
      <c r="I60" s="112" t="s">
        <v>184</v>
      </c>
      <c r="J60" s="99" t="s">
        <v>184</v>
      </c>
      <c r="K60" s="107"/>
    </row>
    <row r="61" spans="3:11" ht="16.5" thickBot="1" thickTop="1">
      <c r="C61" s="109"/>
      <c r="D61" s="109"/>
      <c r="E61" s="86"/>
      <c r="F61" s="87"/>
      <c r="G61" s="87"/>
      <c r="H61" s="87"/>
      <c r="I61" s="88"/>
      <c r="J61" s="367"/>
      <c r="K61" s="93"/>
    </row>
    <row r="62" spans="4:11" ht="15.75" thickTop="1">
      <c r="D62" s="370"/>
      <c r="E62" s="92"/>
      <c r="F62" s="92"/>
      <c r="G62" s="92"/>
      <c r="H62" s="92"/>
      <c r="I62" s="92"/>
      <c r="J62" s="368"/>
      <c r="K62" s="93"/>
    </row>
    <row r="63" spans="4:11" ht="15">
      <c r="D63" s="371"/>
      <c r="E63" s="92"/>
      <c r="F63" s="92"/>
      <c r="G63" s="92"/>
      <c r="H63" s="92"/>
      <c r="I63" s="92"/>
      <c r="J63" s="369"/>
      <c r="K63" s="92"/>
    </row>
    <row r="64" spans="5:11" ht="15">
      <c r="E64" s="92"/>
      <c r="G64" s="92"/>
      <c r="H64" s="92"/>
      <c r="I64" s="92"/>
      <c r="J64" s="92"/>
      <c r="K64" s="92"/>
    </row>
    <row r="65" spans="4:11" ht="22.5">
      <c r="D65" s="135" t="s">
        <v>16</v>
      </c>
      <c r="E65" s="135" t="s">
        <v>195</v>
      </c>
      <c r="F65" s="135"/>
      <c r="G65" s="135"/>
      <c r="H65" s="135" t="s">
        <v>196</v>
      </c>
      <c r="I65" s="135" t="s">
        <v>233</v>
      </c>
      <c r="J65" s="135" t="s">
        <v>234</v>
      </c>
      <c r="K65" s="137" t="s">
        <v>229</v>
      </c>
    </row>
    <row r="66" spans="4:11" ht="12.75">
      <c r="D66" s="822" t="s">
        <v>197</v>
      </c>
      <c r="E66" s="814" t="s">
        <v>230</v>
      </c>
      <c r="F66" s="814"/>
      <c r="G66" s="814"/>
      <c r="H66" s="174">
        <v>625</v>
      </c>
      <c r="I66" s="167">
        <v>12</v>
      </c>
      <c r="J66" s="168"/>
      <c r="K66" s="169"/>
    </row>
    <row r="67" spans="4:11" ht="12.75">
      <c r="D67" s="823"/>
      <c r="E67" s="814" t="s">
        <v>231</v>
      </c>
      <c r="F67" s="814"/>
      <c r="G67" s="814"/>
      <c r="H67" s="174"/>
      <c r="I67" s="167">
        <v>9</v>
      </c>
      <c r="J67" s="168"/>
      <c r="K67" s="169"/>
    </row>
    <row r="68" spans="4:11" ht="12.75">
      <c r="D68" s="824"/>
      <c r="E68" s="814" t="s">
        <v>232</v>
      </c>
      <c r="F68" s="814"/>
      <c r="G68" s="814"/>
      <c r="H68" s="174"/>
      <c r="I68" s="167">
        <f>SUM(I66:I67)</f>
        <v>21</v>
      </c>
      <c r="J68" s="168">
        <v>22</v>
      </c>
      <c r="K68" s="169">
        <f aca="true" t="shared" si="0" ref="K68:K76">I68-J68</f>
        <v>-1</v>
      </c>
    </row>
    <row r="69" spans="4:11" ht="12.75">
      <c r="D69" s="136" t="s">
        <v>198</v>
      </c>
      <c r="E69" s="814" t="s">
        <v>187</v>
      </c>
      <c r="F69" s="814"/>
      <c r="G69" s="814"/>
      <c r="H69" s="174">
        <v>154</v>
      </c>
      <c r="I69" s="167">
        <v>5</v>
      </c>
      <c r="J69" s="168">
        <v>6</v>
      </c>
      <c r="K69" s="169">
        <f t="shared" si="0"/>
        <v>-1</v>
      </c>
    </row>
    <row r="70" spans="4:11" ht="12.75">
      <c r="D70" s="136" t="s">
        <v>199</v>
      </c>
      <c r="E70" s="814" t="s">
        <v>188</v>
      </c>
      <c r="F70" s="814"/>
      <c r="G70" s="814"/>
      <c r="H70" s="174">
        <v>450</v>
      </c>
      <c r="I70" s="167">
        <v>15</v>
      </c>
      <c r="J70" s="168">
        <v>12</v>
      </c>
      <c r="K70" s="169">
        <f t="shared" si="0"/>
        <v>3</v>
      </c>
    </row>
    <row r="71" spans="4:11" ht="12.75">
      <c r="D71" s="136" t="s">
        <v>200</v>
      </c>
      <c r="E71" s="814" t="s">
        <v>189</v>
      </c>
      <c r="F71" s="814"/>
      <c r="G71" s="814"/>
      <c r="H71" s="174">
        <v>471</v>
      </c>
      <c r="I71" s="167">
        <v>16</v>
      </c>
      <c r="J71" s="168">
        <v>17</v>
      </c>
      <c r="K71" s="169">
        <f t="shared" si="0"/>
        <v>-1</v>
      </c>
    </row>
    <row r="72" spans="4:11" ht="12.75">
      <c r="D72" s="136" t="s">
        <v>201</v>
      </c>
      <c r="E72" s="814" t="s">
        <v>190</v>
      </c>
      <c r="F72" s="814"/>
      <c r="G72" s="814"/>
      <c r="H72" s="174">
        <v>460</v>
      </c>
      <c r="I72" s="167">
        <v>16</v>
      </c>
      <c r="J72" s="168">
        <v>19</v>
      </c>
      <c r="K72" s="169">
        <f t="shared" si="0"/>
        <v>-3</v>
      </c>
    </row>
    <row r="73" spans="4:11" ht="12.75">
      <c r="D73" s="136" t="s">
        <v>202</v>
      </c>
      <c r="E73" s="814" t="s">
        <v>191</v>
      </c>
      <c r="F73" s="814"/>
      <c r="G73" s="814"/>
      <c r="H73" s="174">
        <v>360</v>
      </c>
      <c r="I73" s="167">
        <v>12</v>
      </c>
      <c r="J73" s="168">
        <v>12</v>
      </c>
      <c r="K73" s="169">
        <f t="shared" si="0"/>
        <v>0</v>
      </c>
    </row>
    <row r="74" spans="4:11" ht="12.75">
      <c r="D74" s="136" t="s">
        <v>203</v>
      </c>
      <c r="E74" s="814" t="s">
        <v>192</v>
      </c>
      <c r="F74" s="814"/>
      <c r="G74" s="814"/>
      <c r="H74" s="174">
        <v>305</v>
      </c>
      <c r="I74" s="167">
        <v>10</v>
      </c>
      <c r="J74" s="168">
        <v>12</v>
      </c>
      <c r="K74" s="169">
        <f t="shared" si="0"/>
        <v>-2</v>
      </c>
    </row>
    <row r="75" spans="4:11" ht="12.75">
      <c r="D75" s="136" t="s">
        <v>204</v>
      </c>
      <c r="E75" s="814" t="s">
        <v>193</v>
      </c>
      <c r="F75" s="814"/>
      <c r="G75" s="814"/>
      <c r="H75" s="174">
        <v>250</v>
      </c>
      <c r="I75" s="167">
        <v>8</v>
      </c>
      <c r="J75" s="168">
        <v>8</v>
      </c>
      <c r="K75" s="169">
        <f t="shared" si="0"/>
        <v>0</v>
      </c>
    </row>
    <row r="76" spans="4:11" ht="12.75">
      <c r="D76" s="170"/>
      <c r="E76" s="821" t="s">
        <v>194</v>
      </c>
      <c r="F76" s="821"/>
      <c r="G76" s="821"/>
      <c r="H76" s="171">
        <v>3075</v>
      </c>
      <c r="I76" s="171">
        <f>SUM(I68:I75)</f>
        <v>103</v>
      </c>
      <c r="J76" s="172">
        <f>SUM(J66:J75)</f>
        <v>108</v>
      </c>
      <c r="K76" s="173">
        <f t="shared" si="0"/>
        <v>-5</v>
      </c>
    </row>
  </sheetData>
  <sheetProtection/>
  <mergeCells count="28">
    <mergeCell ref="A40:B40"/>
    <mergeCell ref="E76:G76"/>
    <mergeCell ref="E68:G68"/>
    <mergeCell ref="D66:D68"/>
    <mergeCell ref="E26:G26"/>
    <mergeCell ref="E27:G27"/>
    <mergeCell ref="E28:G28"/>
    <mergeCell ref="E29:G29"/>
    <mergeCell ref="E30:G30"/>
    <mergeCell ref="E31:G31"/>
    <mergeCell ref="E32:G32"/>
    <mergeCell ref="E70:G70"/>
    <mergeCell ref="E71:G71"/>
    <mergeCell ref="E72:G72"/>
    <mergeCell ref="E73:G73"/>
    <mergeCell ref="E35:G35"/>
    <mergeCell ref="E36:G36"/>
    <mergeCell ref="E37:G37"/>
    <mergeCell ref="E74:G74"/>
    <mergeCell ref="E75:G75"/>
    <mergeCell ref="E66:G66"/>
    <mergeCell ref="E67:G67"/>
    <mergeCell ref="E69:G69"/>
    <mergeCell ref="A1:B1"/>
    <mergeCell ref="E3:J3"/>
    <mergeCell ref="E42:J42"/>
    <mergeCell ref="E33:G33"/>
    <mergeCell ref="E34:G3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Header>&amp;C&amp;A</oddHeader>
    <oddFooter>&amp;L&amp;Z&amp;F&amp;R&amp;P/&amp;N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W25"/>
  <sheetViews>
    <sheetView zoomScalePageLayoutView="0" workbookViewId="0" topLeftCell="A1">
      <selection activeCell="W21" sqref="W21"/>
    </sheetView>
  </sheetViews>
  <sheetFormatPr defaultColWidth="9.140625" defaultRowHeight="12.75"/>
  <cols>
    <col min="1" max="1" width="1.1484375" style="0" customWidth="1"/>
    <col min="2" max="2" width="14.421875" style="0" customWidth="1"/>
    <col min="3" max="3" width="10.140625" style="0" customWidth="1"/>
    <col min="4" max="4" width="8.421875" style="0" customWidth="1"/>
    <col min="5" max="5" width="0.9921875" style="0" customWidth="1"/>
    <col min="6" max="8" width="4.421875" style="0" customWidth="1"/>
    <col min="9" max="9" width="5.28125" style="0" customWidth="1"/>
    <col min="10" max="20" width="4.421875" style="0" customWidth="1"/>
    <col min="21" max="21" width="4.421875" style="3" customWidth="1"/>
    <col min="22" max="22" width="2.421875" style="3" customWidth="1"/>
    <col min="23" max="23" width="11.7109375" style="3" customWidth="1"/>
  </cols>
  <sheetData>
    <row r="1" spans="2:23" ht="15">
      <c r="B1" s="829" t="s">
        <v>205</v>
      </c>
      <c r="C1" s="830"/>
      <c r="D1" s="830"/>
      <c r="E1" s="204"/>
      <c r="F1" s="833" t="s">
        <v>206</v>
      </c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4"/>
      <c r="V1" s="117"/>
      <c r="W1" s="837" t="s">
        <v>207</v>
      </c>
    </row>
    <row r="2" spans="2:23" ht="12" customHeight="1" thickBot="1">
      <c r="B2" s="831"/>
      <c r="C2" s="832"/>
      <c r="D2" s="832"/>
      <c r="E2" s="20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6"/>
      <c r="V2" s="117"/>
      <c r="W2" s="838"/>
    </row>
    <row r="3" spans="2:23" ht="21" customHeight="1">
      <c r="B3" s="839" t="s">
        <v>235</v>
      </c>
      <c r="C3" s="840"/>
      <c r="D3" s="840"/>
      <c r="E3" s="195"/>
      <c r="F3" s="188">
        <v>42</v>
      </c>
      <c r="G3" s="180">
        <v>43</v>
      </c>
      <c r="H3" s="180">
        <v>44</v>
      </c>
      <c r="I3" s="180">
        <v>45</v>
      </c>
      <c r="J3" s="180">
        <v>47</v>
      </c>
      <c r="K3" s="180">
        <v>48</v>
      </c>
      <c r="L3" s="180">
        <v>49</v>
      </c>
      <c r="M3" s="180">
        <v>50</v>
      </c>
      <c r="N3" s="180">
        <v>51</v>
      </c>
      <c r="O3" s="180">
        <v>52</v>
      </c>
      <c r="P3" s="180">
        <v>53</v>
      </c>
      <c r="Q3" s="180">
        <v>54</v>
      </c>
      <c r="R3" s="125"/>
      <c r="S3" s="180"/>
      <c r="T3" s="180"/>
      <c r="U3" s="181"/>
      <c r="W3" s="118">
        <v>12</v>
      </c>
    </row>
    <row r="4" spans="2:23" ht="21" customHeight="1">
      <c r="B4" s="841" t="s">
        <v>236</v>
      </c>
      <c r="C4" s="842"/>
      <c r="D4" s="842"/>
      <c r="E4" s="196"/>
      <c r="F4" s="200">
        <v>61</v>
      </c>
      <c r="G4" s="119">
        <v>62</v>
      </c>
      <c r="H4" s="119">
        <v>63</v>
      </c>
      <c r="I4" s="119">
        <v>65</v>
      </c>
      <c r="J4" s="119">
        <v>66</v>
      </c>
      <c r="K4" s="119">
        <v>67</v>
      </c>
      <c r="L4" s="119">
        <v>68</v>
      </c>
      <c r="M4" s="119">
        <v>69</v>
      </c>
      <c r="N4" s="119">
        <v>70</v>
      </c>
      <c r="O4" s="3"/>
      <c r="P4" s="119"/>
      <c r="Q4" s="119"/>
      <c r="R4" s="120"/>
      <c r="S4" s="120"/>
      <c r="T4" s="120"/>
      <c r="U4" s="175"/>
      <c r="W4" s="121">
        <v>9</v>
      </c>
    </row>
    <row r="5" spans="2:23" ht="21" customHeight="1">
      <c r="B5" s="843" t="s">
        <v>187</v>
      </c>
      <c r="C5" s="844"/>
      <c r="D5" s="844"/>
      <c r="E5" s="197"/>
      <c r="F5" s="200">
        <v>56</v>
      </c>
      <c r="G5" s="119">
        <v>57</v>
      </c>
      <c r="H5" s="119">
        <v>58</v>
      </c>
      <c r="I5" s="119">
        <v>59</v>
      </c>
      <c r="J5" s="119">
        <v>60</v>
      </c>
      <c r="K5" s="1"/>
      <c r="L5" s="120"/>
      <c r="M5" s="120"/>
      <c r="N5" s="120"/>
      <c r="O5" s="120"/>
      <c r="P5" s="120"/>
      <c r="Q5" s="120"/>
      <c r="R5" s="120"/>
      <c r="S5" s="120"/>
      <c r="T5" s="120"/>
      <c r="U5" s="175"/>
      <c r="W5" s="122">
        <v>5</v>
      </c>
    </row>
    <row r="6" spans="2:23" ht="21" customHeight="1">
      <c r="B6" s="847" t="s">
        <v>188</v>
      </c>
      <c r="C6" s="848"/>
      <c r="D6" s="848"/>
      <c r="E6" s="198"/>
      <c r="F6" s="200">
        <v>71</v>
      </c>
      <c r="G6" s="119">
        <v>72</v>
      </c>
      <c r="H6" s="119">
        <v>74</v>
      </c>
      <c r="I6" s="119">
        <v>75</v>
      </c>
      <c r="J6" s="119">
        <v>76</v>
      </c>
      <c r="K6" s="119">
        <v>77</v>
      </c>
      <c r="L6" s="119">
        <v>78</v>
      </c>
      <c r="M6" s="119">
        <v>79</v>
      </c>
      <c r="N6" s="119">
        <v>80</v>
      </c>
      <c r="O6" s="119">
        <v>81</v>
      </c>
      <c r="P6" s="119">
        <v>82</v>
      </c>
      <c r="Q6" s="119">
        <v>83</v>
      </c>
      <c r="R6" s="119">
        <v>84</v>
      </c>
      <c r="S6" s="119">
        <v>85</v>
      </c>
      <c r="T6" s="119">
        <v>86</v>
      </c>
      <c r="U6" s="176"/>
      <c r="W6" s="122">
        <v>15</v>
      </c>
    </row>
    <row r="7" spans="2:23" ht="21" customHeight="1">
      <c r="B7" s="843" t="s">
        <v>189</v>
      </c>
      <c r="C7" s="844"/>
      <c r="D7" s="844"/>
      <c r="E7" s="197"/>
      <c r="F7" s="201">
        <v>17</v>
      </c>
      <c r="G7" s="120">
        <v>18</v>
      </c>
      <c r="H7" s="120">
        <v>19</v>
      </c>
      <c r="I7" s="120">
        <v>20</v>
      </c>
      <c r="J7" s="120">
        <v>21</v>
      </c>
      <c r="K7" s="120">
        <v>22</v>
      </c>
      <c r="L7" s="120">
        <v>23</v>
      </c>
      <c r="M7" s="120">
        <v>24</v>
      </c>
      <c r="N7" s="120">
        <v>25</v>
      </c>
      <c r="O7" s="120">
        <v>26</v>
      </c>
      <c r="P7" s="120">
        <v>27</v>
      </c>
      <c r="Q7" s="120">
        <v>28</v>
      </c>
      <c r="R7" s="903">
        <v>29</v>
      </c>
      <c r="S7" s="120">
        <v>30</v>
      </c>
      <c r="T7" s="120">
        <v>31</v>
      </c>
      <c r="U7" s="120">
        <v>32</v>
      </c>
      <c r="W7" s="122">
        <v>16</v>
      </c>
    </row>
    <row r="8" spans="2:23" ht="21" customHeight="1">
      <c r="B8" s="847" t="s">
        <v>190</v>
      </c>
      <c r="C8" s="848"/>
      <c r="D8" s="848"/>
      <c r="E8" s="198"/>
      <c r="F8" s="200">
        <v>1</v>
      </c>
      <c r="G8" s="119">
        <v>2</v>
      </c>
      <c r="H8" s="119">
        <v>3</v>
      </c>
      <c r="I8" s="119">
        <v>4</v>
      </c>
      <c r="J8" s="119">
        <v>5</v>
      </c>
      <c r="K8" s="119">
        <v>6</v>
      </c>
      <c r="L8" s="119">
        <v>7</v>
      </c>
      <c r="M8" s="119">
        <v>8</v>
      </c>
      <c r="N8" s="119">
        <v>9</v>
      </c>
      <c r="O8" s="119">
        <v>10</v>
      </c>
      <c r="P8" s="119">
        <v>11</v>
      </c>
      <c r="Q8" s="119">
        <v>12</v>
      </c>
      <c r="R8" s="119">
        <v>13</v>
      </c>
      <c r="S8" s="119">
        <v>14</v>
      </c>
      <c r="T8" s="119">
        <v>15</v>
      </c>
      <c r="U8" s="177">
        <v>16</v>
      </c>
      <c r="W8" s="122">
        <v>16</v>
      </c>
    </row>
    <row r="9" spans="2:23" ht="21" customHeight="1">
      <c r="B9" s="843" t="s">
        <v>191</v>
      </c>
      <c r="C9" s="844"/>
      <c r="D9" s="844"/>
      <c r="E9" s="197"/>
      <c r="F9" s="201">
        <v>97</v>
      </c>
      <c r="G9" s="120">
        <v>98</v>
      </c>
      <c r="H9" s="120">
        <v>99</v>
      </c>
      <c r="I9" s="120">
        <v>100</v>
      </c>
      <c r="J9" s="120">
        <v>101</v>
      </c>
      <c r="K9" s="120">
        <v>102</v>
      </c>
      <c r="L9" s="120">
        <v>103</v>
      </c>
      <c r="M9" s="120">
        <v>104</v>
      </c>
      <c r="N9" s="120">
        <v>105</v>
      </c>
      <c r="O9" s="120">
        <v>106</v>
      </c>
      <c r="P9" s="120">
        <v>107</v>
      </c>
      <c r="Q9" s="120">
        <v>108</v>
      </c>
      <c r="R9" s="120"/>
      <c r="S9" s="120"/>
      <c r="T9" s="120"/>
      <c r="U9" s="175"/>
      <c r="W9" s="122">
        <v>12</v>
      </c>
    </row>
    <row r="10" spans="2:23" ht="21" customHeight="1">
      <c r="B10" s="847" t="s">
        <v>192</v>
      </c>
      <c r="C10" s="848"/>
      <c r="D10" s="848"/>
      <c r="E10" s="198"/>
      <c r="F10" s="200">
        <v>87</v>
      </c>
      <c r="G10" s="119">
        <v>88</v>
      </c>
      <c r="H10" s="119">
        <v>89</v>
      </c>
      <c r="I10" s="119">
        <v>90</v>
      </c>
      <c r="J10" s="119">
        <v>91</v>
      </c>
      <c r="K10" s="119">
        <v>92</v>
      </c>
      <c r="L10" s="119">
        <v>93</v>
      </c>
      <c r="M10" s="119">
        <v>94</v>
      </c>
      <c r="N10" s="119">
        <v>95</v>
      </c>
      <c r="O10" s="119">
        <v>96</v>
      </c>
      <c r="P10" s="1"/>
      <c r="Q10" s="1"/>
      <c r="R10" s="119"/>
      <c r="S10" s="119"/>
      <c r="T10" s="119"/>
      <c r="U10" s="177"/>
      <c r="W10" s="122">
        <v>10</v>
      </c>
    </row>
    <row r="11" spans="2:23" ht="21" customHeight="1" thickBot="1">
      <c r="B11" s="849" t="s">
        <v>193</v>
      </c>
      <c r="C11" s="850"/>
      <c r="D11" s="850"/>
      <c r="E11" s="199"/>
      <c r="F11" s="202">
        <v>33</v>
      </c>
      <c r="G11" s="183">
        <v>34</v>
      </c>
      <c r="H11" s="182">
        <v>35</v>
      </c>
      <c r="I11" s="182">
        <v>36</v>
      </c>
      <c r="J11" s="183">
        <v>38</v>
      </c>
      <c r="K11" s="183">
        <v>39</v>
      </c>
      <c r="L11" s="183">
        <v>40</v>
      </c>
      <c r="M11" s="183">
        <v>41</v>
      </c>
      <c r="N11" s="184"/>
      <c r="O11" s="183"/>
      <c r="P11" s="183"/>
      <c r="Q11" s="185"/>
      <c r="R11" s="185"/>
      <c r="S11" s="185"/>
      <c r="T11" s="183"/>
      <c r="U11" s="186"/>
      <c r="W11" s="123">
        <v>8</v>
      </c>
    </row>
    <row r="12" spans="2:23" ht="27" customHeight="1" thickBot="1">
      <c r="B12" s="845" t="s">
        <v>194</v>
      </c>
      <c r="C12" s="846"/>
      <c r="D12" s="846"/>
      <c r="E12" s="206"/>
      <c r="F12" s="203">
        <v>1</v>
      </c>
      <c r="G12" s="178">
        <v>2</v>
      </c>
      <c r="H12" s="178">
        <v>3</v>
      </c>
      <c r="I12" s="178">
        <v>4</v>
      </c>
      <c r="J12" s="178">
        <v>5</v>
      </c>
      <c r="K12" s="178">
        <v>6</v>
      </c>
      <c r="L12" s="178">
        <v>7</v>
      </c>
      <c r="M12" s="178">
        <v>8</v>
      </c>
      <c r="N12" s="178">
        <v>9</v>
      </c>
      <c r="O12" s="178">
        <v>10</v>
      </c>
      <c r="P12" s="178">
        <v>11</v>
      </c>
      <c r="Q12" s="178">
        <v>12</v>
      </c>
      <c r="R12" s="178">
        <v>13</v>
      </c>
      <c r="S12" s="178">
        <v>14</v>
      </c>
      <c r="T12" s="178">
        <v>15</v>
      </c>
      <c r="U12" s="179">
        <v>16</v>
      </c>
      <c r="W12" s="124">
        <f>SUM(W3:W11)</f>
        <v>103</v>
      </c>
    </row>
    <row r="13" ht="13.5" thickBot="1"/>
    <row r="14" spans="2:23" ht="20.25" customHeight="1">
      <c r="B14" s="829" t="s">
        <v>205</v>
      </c>
      <c r="C14" s="830"/>
      <c r="D14" s="830"/>
      <c r="E14" s="204"/>
      <c r="F14" s="857" t="s">
        <v>240</v>
      </c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9"/>
      <c r="V14" s="117"/>
      <c r="W14" s="837" t="s">
        <v>207</v>
      </c>
    </row>
    <row r="15" spans="2:23" ht="20.25" customHeight="1" thickBot="1">
      <c r="B15" s="831"/>
      <c r="C15" s="832"/>
      <c r="D15" s="832"/>
      <c r="E15" s="205"/>
      <c r="F15" s="835" t="s">
        <v>207</v>
      </c>
      <c r="G15" s="835"/>
      <c r="H15" s="835"/>
      <c r="I15" s="835"/>
      <c r="J15" s="835"/>
      <c r="K15" s="835"/>
      <c r="L15" s="835"/>
      <c r="M15" s="835" t="s">
        <v>238</v>
      </c>
      <c r="N15" s="835"/>
      <c r="O15" s="835"/>
      <c r="P15" s="187"/>
      <c r="Q15" s="835" t="s">
        <v>239</v>
      </c>
      <c r="R15" s="835"/>
      <c r="S15" s="835"/>
      <c r="T15" s="835"/>
      <c r="U15" s="836"/>
      <c r="V15" s="117"/>
      <c r="W15" s="838"/>
    </row>
    <row r="16" spans="2:23" ht="21" customHeight="1" thickBot="1">
      <c r="B16" s="839" t="s">
        <v>235</v>
      </c>
      <c r="C16" s="840"/>
      <c r="D16" s="840"/>
      <c r="E16" s="195"/>
      <c r="F16" s="864">
        <v>12</v>
      </c>
      <c r="G16" s="864"/>
      <c r="H16" s="864"/>
      <c r="I16" s="864"/>
      <c r="J16" s="864"/>
      <c r="K16" s="864"/>
      <c r="L16" s="865"/>
      <c r="M16" s="851">
        <v>200</v>
      </c>
      <c r="N16" s="852"/>
      <c r="O16" s="860"/>
      <c r="P16" s="189"/>
      <c r="Q16" s="851">
        <f>F16*M16</f>
        <v>2400</v>
      </c>
      <c r="R16" s="852"/>
      <c r="S16" s="852"/>
      <c r="T16" s="852"/>
      <c r="U16" s="853"/>
      <c r="W16" s="118">
        <v>12</v>
      </c>
    </row>
    <row r="17" spans="2:23" ht="21" customHeight="1" thickBot="1">
      <c r="B17" s="841" t="s">
        <v>236</v>
      </c>
      <c r="C17" s="842"/>
      <c r="D17" s="842"/>
      <c r="E17" s="196"/>
      <c r="F17" s="864">
        <v>9</v>
      </c>
      <c r="G17" s="864"/>
      <c r="H17" s="864"/>
      <c r="I17" s="864"/>
      <c r="J17" s="864"/>
      <c r="K17" s="864"/>
      <c r="L17" s="865"/>
      <c r="M17" s="851">
        <v>200</v>
      </c>
      <c r="N17" s="852"/>
      <c r="O17" s="860"/>
      <c r="P17" s="190"/>
      <c r="Q17" s="851">
        <f aca="true" t="shared" si="0" ref="Q17:Q25">F17*M17</f>
        <v>1800</v>
      </c>
      <c r="R17" s="852"/>
      <c r="S17" s="852"/>
      <c r="T17" s="852"/>
      <c r="U17" s="853"/>
      <c r="W17" s="121">
        <v>9</v>
      </c>
    </row>
    <row r="18" spans="2:23" ht="21" customHeight="1" thickBot="1">
      <c r="B18" s="843" t="s">
        <v>187</v>
      </c>
      <c r="C18" s="844"/>
      <c r="D18" s="844"/>
      <c r="E18" s="197"/>
      <c r="F18" s="864">
        <v>5</v>
      </c>
      <c r="G18" s="864"/>
      <c r="H18" s="864"/>
      <c r="I18" s="864"/>
      <c r="J18" s="864"/>
      <c r="K18" s="864"/>
      <c r="L18" s="865"/>
      <c r="M18" s="851">
        <v>200</v>
      </c>
      <c r="N18" s="852"/>
      <c r="O18" s="860"/>
      <c r="P18" s="191"/>
      <c r="Q18" s="851">
        <f t="shared" si="0"/>
        <v>1000</v>
      </c>
      <c r="R18" s="852"/>
      <c r="S18" s="852"/>
      <c r="T18" s="852"/>
      <c r="U18" s="853"/>
      <c r="W18" s="122">
        <v>5</v>
      </c>
    </row>
    <row r="19" spans="2:23" ht="21" customHeight="1" thickBot="1">
      <c r="B19" s="847" t="s">
        <v>188</v>
      </c>
      <c r="C19" s="848"/>
      <c r="D19" s="848"/>
      <c r="E19" s="198"/>
      <c r="F19" s="864">
        <v>15</v>
      </c>
      <c r="G19" s="864"/>
      <c r="H19" s="864"/>
      <c r="I19" s="864"/>
      <c r="J19" s="864"/>
      <c r="K19" s="864"/>
      <c r="L19" s="865"/>
      <c r="M19" s="851">
        <v>200</v>
      </c>
      <c r="N19" s="852"/>
      <c r="O19" s="860"/>
      <c r="P19" s="190"/>
      <c r="Q19" s="851">
        <f t="shared" si="0"/>
        <v>3000</v>
      </c>
      <c r="R19" s="852"/>
      <c r="S19" s="852"/>
      <c r="T19" s="852"/>
      <c r="U19" s="853"/>
      <c r="W19" s="122">
        <v>15</v>
      </c>
    </row>
    <row r="20" spans="2:23" ht="21" customHeight="1" thickBot="1">
      <c r="B20" s="843" t="s">
        <v>189</v>
      </c>
      <c r="C20" s="844"/>
      <c r="D20" s="844"/>
      <c r="E20" s="197"/>
      <c r="F20" s="864">
        <v>16</v>
      </c>
      <c r="G20" s="864"/>
      <c r="H20" s="864"/>
      <c r="I20" s="864"/>
      <c r="J20" s="864"/>
      <c r="K20" s="864"/>
      <c r="L20" s="865"/>
      <c r="M20" s="851">
        <v>200</v>
      </c>
      <c r="N20" s="852"/>
      <c r="O20" s="860"/>
      <c r="P20" s="191"/>
      <c r="Q20" s="851">
        <f t="shared" si="0"/>
        <v>3200</v>
      </c>
      <c r="R20" s="852"/>
      <c r="S20" s="852"/>
      <c r="T20" s="852"/>
      <c r="U20" s="853"/>
      <c r="W20" s="122">
        <v>16</v>
      </c>
    </row>
    <row r="21" spans="2:23" ht="21" customHeight="1" thickBot="1">
      <c r="B21" s="847" t="s">
        <v>190</v>
      </c>
      <c r="C21" s="848"/>
      <c r="D21" s="848"/>
      <c r="E21" s="198"/>
      <c r="F21" s="864">
        <v>16</v>
      </c>
      <c r="G21" s="864"/>
      <c r="H21" s="864"/>
      <c r="I21" s="864"/>
      <c r="J21" s="864"/>
      <c r="K21" s="864"/>
      <c r="L21" s="865"/>
      <c r="M21" s="851">
        <v>200</v>
      </c>
      <c r="N21" s="852"/>
      <c r="O21" s="860"/>
      <c r="P21" s="190"/>
      <c r="Q21" s="851">
        <f t="shared" si="0"/>
        <v>3200</v>
      </c>
      <c r="R21" s="852"/>
      <c r="S21" s="852"/>
      <c r="T21" s="852"/>
      <c r="U21" s="853"/>
      <c r="W21" s="122">
        <v>16</v>
      </c>
    </row>
    <row r="22" spans="2:23" ht="21" customHeight="1" thickBot="1">
      <c r="B22" s="843" t="s">
        <v>191</v>
      </c>
      <c r="C22" s="844"/>
      <c r="D22" s="844"/>
      <c r="E22" s="197"/>
      <c r="F22" s="864">
        <v>12</v>
      </c>
      <c r="G22" s="864"/>
      <c r="H22" s="864"/>
      <c r="I22" s="864"/>
      <c r="J22" s="864"/>
      <c r="K22" s="864"/>
      <c r="L22" s="865"/>
      <c r="M22" s="851">
        <v>200</v>
      </c>
      <c r="N22" s="852"/>
      <c r="O22" s="860"/>
      <c r="P22" s="191"/>
      <c r="Q22" s="851">
        <f t="shared" si="0"/>
        <v>2400</v>
      </c>
      <c r="R22" s="852"/>
      <c r="S22" s="852"/>
      <c r="T22" s="852"/>
      <c r="U22" s="853"/>
      <c r="W22" s="122">
        <v>12</v>
      </c>
    </row>
    <row r="23" spans="2:23" ht="21" customHeight="1" thickBot="1">
      <c r="B23" s="847" t="s">
        <v>192</v>
      </c>
      <c r="C23" s="848"/>
      <c r="D23" s="848"/>
      <c r="E23" s="198"/>
      <c r="F23" s="864">
        <v>10</v>
      </c>
      <c r="G23" s="864"/>
      <c r="H23" s="864"/>
      <c r="I23" s="864"/>
      <c r="J23" s="864"/>
      <c r="K23" s="864"/>
      <c r="L23" s="865"/>
      <c r="M23" s="851">
        <v>200</v>
      </c>
      <c r="N23" s="852"/>
      <c r="O23" s="860"/>
      <c r="P23" s="192"/>
      <c r="Q23" s="851">
        <f t="shared" si="0"/>
        <v>2000</v>
      </c>
      <c r="R23" s="852"/>
      <c r="S23" s="852"/>
      <c r="T23" s="852"/>
      <c r="U23" s="853"/>
      <c r="W23" s="122">
        <v>10</v>
      </c>
    </row>
    <row r="24" spans="2:23" ht="21" customHeight="1" thickBot="1">
      <c r="B24" s="849" t="s">
        <v>193</v>
      </c>
      <c r="C24" s="850"/>
      <c r="D24" s="850"/>
      <c r="E24" s="199"/>
      <c r="F24" s="864">
        <v>8</v>
      </c>
      <c r="G24" s="864"/>
      <c r="H24" s="864"/>
      <c r="I24" s="864"/>
      <c r="J24" s="864"/>
      <c r="K24" s="864"/>
      <c r="L24" s="865"/>
      <c r="M24" s="851">
        <v>200</v>
      </c>
      <c r="N24" s="852"/>
      <c r="O24" s="860"/>
      <c r="P24" s="193"/>
      <c r="Q24" s="851">
        <f t="shared" si="0"/>
        <v>1600</v>
      </c>
      <c r="R24" s="852"/>
      <c r="S24" s="852"/>
      <c r="T24" s="852"/>
      <c r="U24" s="853"/>
      <c r="W24" s="123">
        <v>8</v>
      </c>
    </row>
    <row r="25" spans="2:23" ht="27" customHeight="1" thickBot="1">
      <c r="B25" s="862" t="s">
        <v>194</v>
      </c>
      <c r="C25" s="863"/>
      <c r="D25" s="863"/>
      <c r="E25" s="207"/>
      <c r="F25" s="866">
        <f>SUM(F16:L24)</f>
        <v>103</v>
      </c>
      <c r="G25" s="866"/>
      <c r="H25" s="866"/>
      <c r="I25" s="866"/>
      <c r="J25" s="866"/>
      <c r="K25" s="866"/>
      <c r="L25" s="867"/>
      <c r="M25" s="854">
        <v>200</v>
      </c>
      <c r="N25" s="855"/>
      <c r="O25" s="861"/>
      <c r="P25" s="194"/>
      <c r="Q25" s="854">
        <f t="shared" si="0"/>
        <v>20600</v>
      </c>
      <c r="R25" s="855"/>
      <c r="S25" s="855"/>
      <c r="T25" s="855"/>
      <c r="U25" s="856"/>
      <c r="W25" s="124">
        <f>SUM(W16:W24)</f>
        <v>103</v>
      </c>
    </row>
  </sheetData>
  <sheetProtection/>
  <mergeCells count="59">
    <mergeCell ref="F16:L16"/>
    <mergeCell ref="F17:L17"/>
    <mergeCell ref="F18:L18"/>
    <mergeCell ref="M16:O16"/>
    <mergeCell ref="B21:D21"/>
    <mergeCell ref="B22:D22"/>
    <mergeCell ref="M19:O19"/>
    <mergeCell ref="M20:O20"/>
    <mergeCell ref="M21:O21"/>
    <mergeCell ref="M22:O22"/>
    <mergeCell ref="B23:D23"/>
    <mergeCell ref="B24:D24"/>
    <mergeCell ref="B14:D15"/>
    <mergeCell ref="W14:W15"/>
    <mergeCell ref="B16:D16"/>
    <mergeCell ref="B17:D17"/>
    <mergeCell ref="B18:D18"/>
    <mergeCell ref="F15:L15"/>
    <mergeCell ref="M17:O17"/>
    <mergeCell ref="M18:O18"/>
    <mergeCell ref="B25:D25"/>
    <mergeCell ref="F19:L19"/>
    <mergeCell ref="F20:L20"/>
    <mergeCell ref="F21:L21"/>
    <mergeCell ref="F22:L22"/>
    <mergeCell ref="F23:L23"/>
    <mergeCell ref="F24:L24"/>
    <mergeCell ref="F25:L25"/>
    <mergeCell ref="B19:D19"/>
    <mergeCell ref="B20:D20"/>
    <mergeCell ref="Q17:U17"/>
    <mergeCell ref="Q18:U18"/>
    <mergeCell ref="Q19:U19"/>
    <mergeCell ref="Q20:U20"/>
    <mergeCell ref="Q21:U21"/>
    <mergeCell ref="Q22:U22"/>
    <mergeCell ref="Q23:U23"/>
    <mergeCell ref="Q24:U24"/>
    <mergeCell ref="Q25:U25"/>
    <mergeCell ref="M15:O15"/>
    <mergeCell ref="Q15:U15"/>
    <mergeCell ref="F14:U14"/>
    <mergeCell ref="M23:O23"/>
    <mergeCell ref="M24:O24"/>
    <mergeCell ref="M25:O25"/>
    <mergeCell ref="Q16:U16"/>
    <mergeCell ref="B12:D12"/>
    <mergeCell ref="B6:D6"/>
    <mergeCell ref="B7:D7"/>
    <mergeCell ref="B8:D8"/>
    <mergeCell ref="B9:D9"/>
    <mergeCell ref="B10:D10"/>
    <mergeCell ref="B11:D11"/>
    <mergeCell ref="B1:D2"/>
    <mergeCell ref="F1:U2"/>
    <mergeCell ref="W1:W2"/>
    <mergeCell ref="B3:D3"/>
    <mergeCell ref="B4:D4"/>
    <mergeCell ref="B5:D5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  <headerFooter>
    <oddHeader>&amp;C&amp;A</oddHeader>
    <oddFooter>&amp;L&amp;Z&amp;F&amp;R&amp;P/&amp;N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.421875" style="126" customWidth="1"/>
    <col min="2" max="2" width="36.28125" style="126" customWidth="1"/>
    <col min="3" max="3" width="8.140625" style="126" customWidth="1"/>
    <col min="4" max="4" width="10.57421875" style="126" customWidth="1"/>
    <col min="5" max="5" width="12.421875" style="126" customWidth="1"/>
    <col min="6" max="6" width="14.140625" style="126" customWidth="1"/>
    <col min="7" max="7" width="10.7109375" style="126" customWidth="1"/>
    <col min="8" max="8" width="10.7109375" style="133" customWidth="1"/>
    <col min="9" max="9" width="23.00390625" style="133" customWidth="1"/>
    <col min="10" max="16384" width="9.140625" style="126" customWidth="1"/>
  </cols>
  <sheetData>
    <row r="1" spans="2:9" ht="18">
      <c r="B1" s="878" t="s">
        <v>287</v>
      </c>
      <c r="C1" s="879"/>
      <c r="D1" s="879"/>
      <c r="E1" s="879"/>
      <c r="F1" s="879"/>
      <c r="G1" s="879"/>
      <c r="H1" s="879"/>
      <c r="I1" s="880"/>
    </row>
    <row r="2" spans="1:9" ht="15.75" thickBot="1">
      <c r="A2" s="127"/>
      <c r="B2" s="128" t="s">
        <v>208</v>
      </c>
      <c r="C2" s="882">
        <v>2012</v>
      </c>
      <c r="D2" s="882"/>
      <c r="E2" s="882"/>
      <c r="F2" s="881"/>
      <c r="G2" s="881"/>
      <c r="H2" s="129"/>
      <c r="I2" s="130"/>
    </row>
    <row r="3" spans="1:9" ht="18">
      <c r="A3" s="884" t="s">
        <v>209</v>
      </c>
      <c r="B3" s="884"/>
      <c r="C3" s="884"/>
      <c r="D3" s="884"/>
      <c r="E3" s="884"/>
      <c r="F3" s="884"/>
      <c r="G3" s="884"/>
      <c r="H3" s="884"/>
      <c r="I3" s="884"/>
    </row>
    <row r="4" spans="1:9" s="131" customFormat="1" ht="15" customHeight="1">
      <c r="A4" s="891"/>
      <c r="B4" s="892" t="s">
        <v>210</v>
      </c>
      <c r="C4" s="892"/>
      <c r="D4" s="889" t="s">
        <v>211</v>
      </c>
      <c r="E4" s="893" t="s">
        <v>212</v>
      </c>
      <c r="F4" s="893"/>
      <c r="G4" s="893"/>
      <c r="H4" s="894" t="s">
        <v>213</v>
      </c>
      <c r="I4" s="895"/>
    </row>
    <row r="5" spans="1:9" s="131" customFormat="1" ht="30">
      <c r="A5" s="891"/>
      <c r="B5" s="892"/>
      <c r="C5" s="892"/>
      <c r="D5" s="889"/>
      <c r="E5" s="327" t="s">
        <v>214</v>
      </c>
      <c r="F5" s="327" t="s">
        <v>102</v>
      </c>
      <c r="G5" s="327" t="s">
        <v>215</v>
      </c>
      <c r="H5" s="132" t="s">
        <v>214</v>
      </c>
      <c r="I5" s="132" t="s">
        <v>102</v>
      </c>
    </row>
    <row r="6" spans="1:9" ht="15.75" customHeight="1">
      <c r="A6" s="208" t="s">
        <v>0</v>
      </c>
      <c r="B6" s="875" t="s">
        <v>216</v>
      </c>
      <c r="C6" s="875"/>
      <c r="D6" s="331">
        <v>35</v>
      </c>
      <c r="E6" s="212">
        <v>625</v>
      </c>
      <c r="F6" s="212">
        <v>200</v>
      </c>
      <c r="G6" s="209"/>
      <c r="H6" s="210">
        <v>630</v>
      </c>
      <c r="I6" s="230">
        <v>200</v>
      </c>
    </row>
    <row r="7" spans="1:9" ht="15.75" customHeight="1">
      <c r="A7" s="208" t="s">
        <v>1</v>
      </c>
      <c r="B7" s="875" t="s">
        <v>217</v>
      </c>
      <c r="C7" s="875"/>
      <c r="D7" s="331">
        <v>11</v>
      </c>
      <c r="E7" s="212">
        <v>154</v>
      </c>
      <c r="F7" s="212">
        <v>37</v>
      </c>
      <c r="G7" s="209"/>
      <c r="H7" s="210">
        <v>150</v>
      </c>
      <c r="I7" s="230">
        <v>37</v>
      </c>
    </row>
    <row r="8" spans="1:9" ht="15.75" customHeight="1">
      <c r="A8" s="208" t="s">
        <v>2</v>
      </c>
      <c r="B8" s="875" t="s">
        <v>218</v>
      </c>
      <c r="C8" s="875"/>
      <c r="D8" s="331">
        <v>23</v>
      </c>
      <c r="E8" s="212">
        <v>450</v>
      </c>
      <c r="F8" s="212">
        <v>81</v>
      </c>
      <c r="G8" s="209"/>
      <c r="H8" s="210">
        <v>450</v>
      </c>
      <c r="I8" s="230">
        <v>81</v>
      </c>
    </row>
    <row r="9" spans="1:9" ht="15.75" customHeight="1">
      <c r="A9" s="208" t="s">
        <v>3</v>
      </c>
      <c r="B9" s="875" t="s">
        <v>189</v>
      </c>
      <c r="C9" s="875"/>
      <c r="D9" s="331">
        <v>27</v>
      </c>
      <c r="E9" s="212">
        <v>441</v>
      </c>
      <c r="F9" s="212">
        <v>138</v>
      </c>
      <c r="G9" s="209"/>
      <c r="H9" s="210">
        <v>450</v>
      </c>
      <c r="I9" s="230">
        <v>138</v>
      </c>
    </row>
    <row r="10" spans="1:9" ht="15.75" customHeight="1">
      <c r="A10" s="208" t="s">
        <v>4</v>
      </c>
      <c r="B10" s="875" t="s">
        <v>190</v>
      </c>
      <c r="C10" s="875"/>
      <c r="D10" s="331">
        <v>16</v>
      </c>
      <c r="E10" s="212">
        <v>460</v>
      </c>
      <c r="F10" s="212">
        <v>95</v>
      </c>
      <c r="G10" s="209"/>
      <c r="H10" s="210">
        <v>480</v>
      </c>
      <c r="I10" s="230">
        <v>95</v>
      </c>
    </row>
    <row r="11" spans="1:9" ht="15.75" customHeight="1">
      <c r="A11" s="208" t="s">
        <v>5</v>
      </c>
      <c r="B11" s="875" t="s">
        <v>191</v>
      </c>
      <c r="C11" s="875"/>
      <c r="D11" s="331">
        <v>18</v>
      </c>
      <c r="E11" s="212">
        <v>360</v>
      </c>
      <c r="F11" s="212">
        <v>93</v>
      </c>
      <c r="G11" s="209"/>
      <c r="H11" s="210">
        <v>360</v>
      </c>
      <c r="I11" s="230">
        <v>93</v>
      </c>
    </row>
    <row r="12" spans="1:9" ht="15.75" customHeight="1">
      <c r="A12" s="208" t="s">
        <v>6</v>
      </c>
      <c r="B12" s="875" t="s">
        <v>192</v>
      </c>
      <c r="C12" s="875"/>
      <c r="D12" s="331">
        <v>18</v>
      </c>
      <c r="E12" s="212">
        <v>305</v>
      </c>
      <c r="F12" s="212">
        <v>96</v>
      </c>
      <c r="G12" s="209"/>
      <c r="H12" s="210">
        <v>300</v>
      </c>
      <c r="I12" s="230">
        <v>96</v>
      </c>
    </row>
    <row r="13" spans="1:9" ht="15.75" customHeight="1">
      <c r="A13" s="208" t="s">
        <v>7</v>
      </c>
      <c r="B13" s="875" t="s">
        <v>219</v>
      </c>
      <c r="C13" s="875"/>
      <c r="D13" s="331">
        <v>14</v>
      </c>
      <c r="E13" s="212">
        <v>250</v>
      </c>
      <c r="F13" s="212">
        <v>76</v>
      </c>
      <c r="G13" s="209"/>
      <c r="H13" s="210">
        <v>240</v>
      </c>
      <c r="I13" s="230">
        <v>76</v>
      </c>
    </row>
    <row r="14" spans="1:9" ht="15.75" customHeight="1">
      <c r="A14" s="208"/>
      <c r="B14" s="890" t="s">
        <v>220</v>
      </c>
      <c r="C14" s="890"/>
      <c r="D14" s="332">
        <f>SUM(D6:D13)</f>
        <v>162</v>
      </c>
      <c r="E14" s="211">
        <f>SUM(E6:E13)</f>
        <v>3045</v>
      </c>
      <c r="F14" s="211">
        <f>SUM(F6:F13)</f>
        <v>816</v>
      </c>
      <c r="G14" s="211">
        <f>SUM(G6:G13)</f>
        <v>0</v>
      </c>
      <c r="H14" s="210">
        <f>30*D41</f>
        <v>3090</v>
      </c>
      <c r="I14" s="210">
        <f>C54</f>
        <v>816</v>
      </c>
    </row>
    <row r="15" spans="1:9" s="239" customFormat="1" ht="12.75">
      <c r="A15" s="236"/>
      <c r="B15" s="236"/>
      <c r="C15" s="236"/>
      <c r="D15" s="237"/>
      <c r="E15" s="237"/>
      <c r="F15" s="237"/>
      <c r="G15" s="237"/>
      <c r="H15" s="238"/>
      <c r="I15" s="238"/>
    </row>
    <row r="16" ht="7.5" customHeight="1"/>
    <row r="17" spans="1:9" s="134" customFormat="1" ht="24.75" customHeight="1">
      <c r="A17" s="883"/>
      <c r="B17" s="887" t="s">
        <v>210</v>
      </c>
      <c r="C17" s="885" t="s">
        <v>284</v>
      </c>
      <c r="D17" s="267" t="s">
        <v>221</v>
      </c>
      <c r="E17" s="885" t="s">
        <v>224</v>
      </c>
      <c r="F17" s="268" t="s">
        <v>244</v>
      </c>
      <c r="G17" s="885" t="s">
        <v>228</v>
      </c>
      <c r="H17" s="268" t="s">
        <v>243</v>
      </c>
      <c r="I17" s="256" t="s">
        <v>245</v>
      </c>
    </row>
    <row r="18" spans="1:9" ht="12.75">
      <c r="A18" s="883"/>
      <c r="B18" s="888"/>
      <c r="C18" s="886"/>
      <c r="D18" s="257">
        <v>10</v>
      </c>
      <c r="E18" s="886"/>
      <c r="F18" s="255" t="s">
        <v>227</v>
      </c>
      <c r="G18" s="886"/>
      <c r="H18" s="255" t="s">
        <v>227</v>
      </c>
      <c r="I18" s="255" t="s">
        <v>227</v>
      </c>
    </row>
    <row r="19" spans="1:9" s="261" customFormat="1" ht="20.25" customHeight="1">
      <c r="A19" s="259" t="s">
        <v>0</v>
      </c>
      <c r="B19" s="260" t="s">
        <v>216</v>
      </c>
      <c r="C19" s="328">
        <v>35</v>
      </c>
      <c r="D19" s="265">
        <f>C19*$D$18</f>
        <v>350</v>
      </c>
      <c r="E19" s="330">
        <v>21</v>
      </c>
      <c r="F19" s="250">
        <v>4200</v>
      </c>
      <c r="G19" s="330">
        <v>200</v>
      </c>
      <c r="H19" s="249">
        <v>510</v>
      </c>
      <c r="I19" s="254">
        <f>D19+F19+H19</f>
        <v>5060</v>
      </c>
    </row>
    <row r="20" spans="1:9" s="261" customFormat="1" ht="20.25" customHeight="1">
      <c r="A20" s="259" t="s">
        <v>1</v>
      </c>
      <c r="B20" s="262" t="s">
        <v>217</v>
      </c>
      <c r="C20" s="328">
        <v>11</v>
      </c>
      <c r="D20" s="265">
        <f aca="true" t="shared" si="0" ref="D20:D27">C20*$D$18</f>
        <v>110</v>
      </c>
      <c r="E20" s="330">
        <v>5</v>
      </c>
      <c r="F20" s="250">
        <v>1000</v>
      </c>
      <c r="G20" s="330">
        <v>37</v>
      </c>
      <c r="H20" s="249">
        <v>94.35</v>
      </c>
      <c r="I20" s="254">
        <f aca="true" t="shared" si="1" ref="I20:I28">D20+F20+H20</f>
        <v>1204.35</v>
      </c>
    </row>
    <row r="21" spans="1:9" s="261" customFormat="1" ht="20.25" customHeight="1">
      <c r="A21" s="259" t="s">
        <v>2</v>
      </c>
      <c r="B21" s="262" t="s">
        <v>218</v>
      </c>
      <c r="C21" s="328">
        <v>23</v>
      </c>
      <c r="D21" s="265">
        <f t="shared" si="0"/>
        <v>230</v>
      </c>
      <c r="E21" s="330">
        <v>15</v>
      </c>
      <c r="F21" s="250">
        <v>3000</v>
      </c>
      <c r="G21" s="330">
        <v>81</v>
      </c>
      <c r="H21" s="249">
        <v>206.54999999999998</v>
      </c>
      <c r="I21" s="254">
        <f t="shared" si="1"/>
        <v>3436.55</v>
      </c>
    </row>
    <row r="22" spans="1:9" s="261" customFormat="1" ht="20.25" customHeight="1">
      <c r="A22" s="259" t="s">
        <v>246</v>
      </c>
      <c r="B22" s="262" t="s">
        <v>189</v>
      </c>
      <c r="C22" s="328">
        <v>27</v>
      </c>
      <c r="D22" s="265">
        <f t="shared" si="0"/>
        <v>270</v>
      </c>
      <c r="E22" s="330">
        <v>16</v>
      </c>
      <c r="F22" s="250">
        <v>3200</v>
      </c>
      <c r="G22" s="330">
        <v>138</v>
      </c>
      <c r="H22" s="249">
        <v>351.9</v>
      </c>
      <c r="I22" s="254">
        <f t="shared" si="1"/>
        <v>3821.9</v>
      </c>
    </row>
    <row r="23" spans="1:9" s="261" customFormat="1" ht="20.25" customHeight="1">
      <c r="A23" s="259" t="s">
        <v>247</v>
      </c>
      <c r="B23" s="262" t="s">
        <v>190</v>
      </c>
      <c r="C23" s="328">
        <v>16</v>
      </c>
      <c r="D23" s="265">
        <f t="shared" si="0"/>
        <v>160</v>
      </c>
      <c r="E23" s="330">
        <v>16</v>
      </c>
      <c r="F23" s="250">
        <v>3200</v>
      </c>
      <c r="G23" s="330">
        <v>95</v>
      </c>
      <c r="H23" s="249">
        <v>242.25</v>
      </c>
      <c r="I23" s="896">
        <f>D23+F23+H23+D24</f>
        <v>3637.25</v>
      </c>
    </row>
    <row r="24" spans="1:9" s="261" customFormat="1" ht="20.25" customHeight="1">
      <c r="A24" s="259" t="s">
        <v>248</v>
      </c>
      <c r="B24" s="262" t="s">
        <v>222</v>
      </c>
      <c r="C24" s="328"/>
      <c r="D24" s="265">
        <v>35</v>
      </c>
      <c r="E24" s="330"/>
      <c r="F24" s="250"/>
      <c r="G24" s="330"/>
      <c r="H24" s="249"/>
      <c r="I24" s="897"/>
    </row>
    <row r="25" spans="1:9" s="261" customFormat="1" ht="20.25" customHeight="1">
      <c r="A25" s="259" t="s">
        <v>249</v>
      </c>
      <c r="B25" s="262" t="s">
        <v>191</v>
      </c>
      <c r="C25" s="328">
        <v>18</v>
      </c>
      <c r="D25" s="265">
        <f t="shared" si="0"/>
        <v>180</v>
      </c>
      <c r="E25" s="330">
        <v>12</v>
      </c>
      <c r="F25" s="250">
        <v>2400</v>
      </c>
      <c r="G25" s="330">
        <v>93</v>
      </c>
      <c r="H25" s="249">
        <v>237.14999999999998</v>
      </c>
      <c r="I25" s="254">
        <f t="shared" si="1"/>
        <v>2817.15</v>
      </c>
    </row>
    <row r="26" spans="1:9" s="261" customFormat="1" ht="20.25" customHeight="1">
      <c r="A26" s="259" t="s">
        <v>250</v>
      </c>
      <c r="B26" s="262" t="s">
        <v>192</v>
      </c>
      <c r="C26" s="328">
        <v>18</v>
      </c>
      <c r="D26" s="265">
        <f t="shared" si="0"/>
        <v>180</v>
      </c>
      <c r="E26" s="330">
        <v>10</v>
      </c>
      <c r="F26" s="250">
        <v>2000</v>
      </c>
      <c r="G26" s="330">
        <v>96</v>
      </c>
      <c r="H26" s="249">
        <v>244.79999999999998</v>
      </c>
      <c r="I26" s="254">
        <f t="shared" si="1"/>
        <v>2424.8</v>
      </c>
    </row>
    <row r="27" spans="1:9" s="261" customFormat="1" ht="20.25" customHeight="1">
      <c r="A27" s="259" t="s">
        <v>251</v>
      </c>
      <c r="B27" s="262" t="s">
        <v>223</v>
      </c>
      <c r="C27" s="328">
        <v>14</v>
      </c>
      <c r="D27" s="265">
        <f t="shared" si="0"/>
        <v>140</v>
      </c>
      <c r="E27" s="330">
        <v>8</v>
      </c>
      <c r="F27" s="250">
        <v>1600</v>
      </c>
      <c r="G27" s="330">
        <v>76</v>
      </c>
      <c r="H27" s="249">
        <v>193.79999999999998</v>
      </c>
      <c r="I27" s="254">
        <f t="shared" si="1"/>
        <v>1933.8</v>
      </c>
    </row>
    <row r="28" spans="1:9" s="261" customFormat="1" ht="20.25" customHeight="1">
      <c r="A28" s="263"/>
      <c r="B28" s="264" t="s">
        <v>220</v>
      </c>
      <c r="C28" s="329">
        <f>SUM(C19:C27)</f>
        <v>162</v>
      </c>
      <c r="D28" s="266">
        <f>SUM(D19:D27)</f>
        <v>1655</v>
      </c>
      <c r="E28" s="251">
        <v>103</v>
      </c>
      <c r="F28" s="252">
        <v>20600</v>
      </c>
      <c r="G28" s="251">
        <v>816</v>
      </c>
      <c r="H28" s="253">
        <v>2080.8</v>
      </c>
      <c r="I28" s="258">
        <f t="shared" si="1"/>
        <v>24335.8</v>
      </c>
    </row>
    <row r="29" spans="1:8" s="239" customFormat="1" ht="15" customHeight="1">
      <c r="A29" s="240"/>
      <c r="B29" s="241"/>
      <c r="C29" s="242"/>
      <c r="D29" s="243"/>
      <c r="E29" s="244"/>
      <c r="F29" s="245"/>
      <c r="G29" s="246"/>
      <c r="H29" s="247"/>
    </row>
    <row r="30" spans="6:8" ht="13.5" thickBot="1">
      <c r="F30" s="233"/>
      <c r="G30" s="234"/>
      <c r="H30" s="235"/>
    </row>
    <row r="31" spans="1:8" s="224" customFormat="1" ht="48.75" customHeight="1">
      <c r="A31" s="876"/>
      <c r="B31" s="292" t="s">
        <v>210</v>
      </c>
      <c r="C31" s="292"/>
      <c r="D31" s="293" t="s">
        <v>224</v>
      </c>
      <c r="E31" s="294" t="s">
        <v>225</v>
      </c>
      <c r="F31" s="295" t="s">
        <v>282</v>
      </c>
      <c r="G31" s="126"/>
      <c r="H31" s="235"/>
    </row>
    <row r="32" spans="1:9" s="226" customFormat="1" ht="13.5" thickBot="1">
      <c r="A32" s="877"/>
      <c r="B32" s="296"/>
      <c r="C32" s="296"/>
      <c r="D32" s="297" t="s">
        <v>226</v>
      </c>
      <c r="E32" s="298">
        <v>200</v>
      </c>
      <c r="F32" s="299" t="s">
        <v>227</v>
      </c>
      <c r="G32" s="224"/>
      <c r="H32" s="133"/>
      <c r="I32" s="227"/>
    </row>
    <row r="33" spans="1:9" s="220" customFormat="1" ht="15" customHeight="1">
      <c r="A33" s="300" t="s">
        <v>0</v>
      </c>
      <c r="B33" s="288" t="s">
        <v>216</v>
      </c>
      <c r="C33" s="289"/>
      <c r="D33" s="290">
        <v>21</v>
      </c>
      <c r="E33" s="291">
        <f aca="true" t="shared" si="2" ref="E33:E41">$E$32</f>
        <v>200</v>
      </c>
      <c r="F33" s="301">
        <f aca="true" t="shared" si="3" ref="F33:F41">D33*$E$32</f>
        <v>4200</v>
      </c>
      <c r="G33" s="227"/>
      <c r="H33" s="224"/>
      <c r="I33" s="221"/>
    </row>
    <row r="34" spans="1:9" s="220" customFormat="1" ht="15" customHeight="1">
      <c r="A34" s="302" t="s">
        <v>1</v>
      </c>
      <c r="B34" s="215" t="s">
        <v>217</v>
      </c>
      <c r="C34" s="166"/>
      <c r="D34" s="248">
        <v>5</v>
      </c>
      <c r="E34" s="285">
        <f t="shared" si="2"/>
        <v>200</v>
      </c>
      <c r="F34" s="303">
        <f t="shared" si="3"/>
        <v>1000</v>
      </c>
      <c r="G34" s="221"/>
      <c r="H34" s="227"/>
      <c r="I34" s="221"/>
    </row>
    <row r="35" spans="1:9" s="220" customFormat="1" ht="15" customHeight="1">
      <c r="A35" s="302" t="s">
        <v>2</v>
      </c>
      <c r="B35" s="215" t="s">
        <v>218</v>
      </c>
      <c r="C35" s="166"/>
      <c r="D35" s="248">
        <v>15</v>
      </c>
      <c r="E35" s="285">
        <f t="shared" si="2"/>
        <v>200</v>
      </c>
      <c r="F35" s="303">
        <f t="shared" si="3"/>
        <v>3000</v>
      </c>
      <c r="G35" s="221"/>
      <c r="H35" s="221"/>
      <c r="I35" s="221"/>
    </row>
    <row r="36" spans="1:9" s="220" customFormat="1" ht="15" customHeight="1">
      <c r="A36" s="302" t="s">
        <v>3</v>
      </c>
      <c r="B36" s="215" t="s">
        <v>189</v>
      </c>
      <c r="C36" s="166"/>
      <c r="D36" s="248">
        <v>16</v>
      </c>
      <c r="E36" s="285">
        <f t="shared" si="2"/>
        <v>200</v>
      </c>
      <c r="F36" s="303">
        <f t="shared" si="3"/>
        <v>3200</v>
      </c>
      <c r="G36" s="221"/>
      <c r="H36" s="221"/>
      <c r="I36" s="221"/>
    </row>
    <row r="37" spans="1:9" s="220" customFormat="1" ht="15" customHeight="1">
      <c r="A37" s="302" t="s">
        <v>4</v>
      </c>
      <c r="B37" s="215" t="s">
        <v>190</v>
      </c>
      <c r="C37" s="166"/>
      <c r="D37" s="248">
        <v>16</v>
      </c>
      <c r="E37" s="285">
        <f t="shared" si="2"/>
        <v>200</v>
      </c>
      <c r="F37" s="303">
        <f t="shared" si="3"/>
        <v>3200</v>
      </c>
      <c r="G37" s="221"/>
      <c r="H37" s="221"/>
      <c r="I37" s="221"/>
    </row>
    <row r="38" spans="1:9" s="220" customFormat="1" ht="15" customHeight="1">
      <c r="A38" s="302" t="s">
        <v>5</v>
      </c>
      <c r="B38" s="215" t="s">
        <v>191</v>
      </c>
      <c r="C38" s="166"/>
      <c r="D38" s="248">
        <v>12</v>
      </c>
      <c r="E38" s="285">
        <f t="shared" si="2"/>
        <v>200</v>
      </c>
      <c r="F38" s="303">
        <f t="shared" si="3"/>
        <v>2400</v>
      </c>
      <c r="G38" s="221"/>
      <c r="H38" s="221"/>
      <c r="I38" s="221"/>
    </row>
    <row r="39" spans="1:9" s="220" customFormat="1" ht="15" customHeight="1">
      <c r="A39" s="302" t="s">
        <v>6</v>
      </c>
      <c r="B39" s="215" t="s">
        <v>192</v>
      </c>
      <c r="C39" s="166"/>
      <c r="D39" s="248">
        <v>10</v>
      </c>
      <c r="E39" s="285">
        <f t="shared" si="2"/>
        <v>200</v>
      </c>
      <c r="F39" s="303">
        <f t="shared" si="3"/>
        <v>2000</v>
      </c>
      <c r="G39" s="221"/>
      <c r="H39" s="221"/>
      <c r="I39" s="221"/>
    </row>
    <row r="40" spans="1:9" s="220" customFormat="1" ht="15" customHeight="1" thickBot="1">
      <c r="A40" s="304" t="s">
        <v>7</v>
      </c>
      <c r="B40" s="305" t="s">
        <v>223</v>
      </c>
      <c r="C40" s="306"/>
      <c r="D40" s="307">
        <v>8</v>
      </c>
      <c r="E40" s="308">
        <f t="shared" si="2"/>
        <v>200</v>
      </c>
      <c r="F40" s="309">
        <f t="shared" si="3"/>
        <v>1600</v>
      </c>
      <c r="G40" s="221"/>
      <c r="H40" s="221"/>
      <c r="I40" s="221"/>
    </row>
    <row r="41" spans="1:9" s="317" customFormat="1" ht="20.25" customHeight="1" thickBot="1">
      <c r="A41" s="310"/>
      <c r="B41" s="311" t="s">
        <v>220</v>
      </c>
      <c r="C41" s="311"/>
      <c r="D41" s="312">
        <v>103</v>
      </c>
      <c r="E41" s="313">
        <f t="shared" si="2"/>
        <v>200</v>
      </c>
      <c r="F41" s="314">
        <f t="shared" si="3"/>
        <v>20600</v>
      </c>
      <c r="G41" s="315"/>
      <c r="H41" s="315"/>
      <c r="I41" s="316"/>
    </row>
    <row r="42" spans="1:9" s="276" customFormat="1" ht="12.75">
      <c r="A42" s="269"/>
      <c r="B42" s="270"/>
      <c r="C42" s="244"/>
      <c r="D42" s="271"/>
      <c r="E42" s="272"/>
      <c r="F42" s="273"/>
      <c r="G42" s="274"/>
      <c r="H42" s="274"/>
      <c r="I42" s="275"/>
    </row>
    <row r="43" spans="6:8" ht="12.75">
      <c r="F43" s="222"/>
      <c r="G43" s="223"/>
      <c r="H43" s="221"/>
    </row>
    <row r="44" spans="1:8" s="229" customFormat="1" ht="33" customHeight="1">
      <c r="A44" s="868"/>
      <c r="B44" s="869" t="s">
        <v>210</v>
      </c>
      <c r="C44" s="871" t="s">
        <v>228</v>
      </c>
      <c r="D44" s="873" t="s">
        <v>242</v>
      </c>
      <c r="E44" s="287" t="s">
        <v>283</v>
      </c>
      <c r="F44" s="871" t="s">
        <v>252</v>
      </c>
      <c r="G44" s="871" t="s">
        <v>253</v>
      </c>
      <c r="H44" s="871" t="s">
        <v>254</v>
      </c>
    </row>
    <row r="45" spans="1:8" s="226" customFormat="1" ht="15" customHeight="1">
      <c r="A45" s="868"/>
      <c r="B45" s="870"/>
      <c r="C45" s="872"/>
      <c r="D45" s="874"/>
      <c r="E45" s="286" t="s">
        <v>227</v>
      </c>
      <c r="F45" s="872"/>
      <c r="G45" s="872"/>
      <c r="H45" s="872"/>
    </row>
    <row r="46" spans="1:8" s="261" customFormat="1" ht="15" customHeight="1">
      <c r="A46" s="318" t="s">
        <v>0</v>
      </c>
      <c r="B46" s="319" t="s">
        <v>216</v>
      </c>
      <c r="C46" s="320">
        <v>200</v>
      </c>
      <c r="D46" s="214">
        <v>0.85</v>
      </c>
      <c r="E46" s="321">
        <f aca="true" t="shared" si="4" ref="E46:E54">C46*D46*3</f>
        <v>510</v>
      </c>
      <c r="F46" s="320">
        <v>200</v>
      </c>
      <c r="G46" s="320">
        <v>0</v>
      </c>
      <c r="H46" s="320">
        <f>F46+G46</f>
        <v>200</v>
      </c>
    </row>
    <row r="47" spans="1:8" s="261" customFormat="1" ht="15" customHeight="1">
      <c r="A47" s="318" t="s">
        <v>1</v>
      </c>
      <c r="B47" s="322" t="s">
        <v>217</v>
      </c>
      <c r="C47" s="320">
        <v>37</v>
      </c>
      <c r="D47" s="214">
        <v>0.85</v>
      </c>
      <c r="E47" s="321">
        <f t="shared" si="4"/>
        <v>94.35</v>
      </c>
      <c r="F47" s="320">
        <v>0</v>
      </c>
      <c r="G47" s="320">
        <v>37</v>
      </c>
      <c r="H47" s="320">
        <f aca="true" t="shared" si="5" ref="H47:H54">F47+G47</f>
        <v>37</v>
      </c>
    </row>
    <row r="48" spans="1:8" s="261" customFormat="1" ht="15" customHeight="1">
      <c r="A48" s="318" t="s">
        <v>2</v>
      </c>
      <c r="B48" s="322" t="s">
        <v>218</v>
      </c>
      <c r="C48" s="320">
        <v>81</v>
      </c>
      <c r="D48" s="214">
        <v>0.85</v>
      </c>
      <c r="E48" s="321">
        <f t="shared" si="4"/>
        <v>206.54999999999998</v>
      </c>
      <c r="F48" s="320">
        <v>0</v>
      </c>
      <c r="G48" s="320">
        <v>81</v>
      </c>
      <c r="H48" s="320">
        <f t="shared" si="5"/>
        <v>81</v>
      </c>
    </row>
    <row r="49" spans="1:8" s="261" customFormat="1" ht="15" customHeight="1">
      <c r="A49" s="318" t="s">
        <v>3</v>
      </c>
      <c r="B49" s="322" t="s">
        <v>189</v>
      </c>
      <c r="C49" s="320">
        <v>138</v>
      </c>
      <c r="D49" s="214">
        <v>0.85</v>
      </c>
      <c r="E49" s="321">
        <f t="shared" si="4"/>
        <v>351.9</v>
      </c>
      <c r="F49" s="320">
        <v>0</v>
      </c>
      <c r="G49" s="320">
        <v>138</v>
      </c>
      <c r="H49" s="320">
        <f t="shared" si="5"/>
        <v>138</v>
      </c>
    </row>
    <row r="50" spans="1:8" s="261" customFormat="1" ht="15" customHeight="1">
      <c r="A50" s="318" t="s">
        <v>4</v>
      </c>
      <c r="B50" s="322" t="s">
        <v>190</v>
      </c>
      <c r="C50" s="320">
        <v>95</v>
      </c>
      <c r="D50" s="214">
        <v>0.85</v>
      </c>
      <c r="E50" s="321">
        <f t="shared" si="4"/>
        <v>242.25</v>
      </c>
      <c r="F50" s="320">
        <v>95</v>
      </c>
      <c r="G50" s="320">
        <v>0</v>
      </c>
      <c r="H50" s="320">
        <f t="shared" si="5"/>
        <v>95</v>
      </c>
    </row>
    <row r="51" spans="1:8" s="261" customFormat="1" ht="15" customHeight="1">
      <c r="A51" s="318" t="s">
        <v>5</v>
      </c>
      <c r="B51" s="322" t="s">
        <v>191</v>
      </c>
      <c r="C51" s="320">
        <v>93</v>
      </c>
      <c r="D51" s="214">
        <v>0.85</v>
      </c>
      <c r="E51" s="321">
        <f t="shared" si="4"/>
        <v>237.14999999999998</v>
      </c>
      <c r="F51" s="320">
        <v>93</v>
      </c>
      <c r="G51" s="320">
        <v>0</v>
      </c>
      <c r="H51" s="320">
        <f t="shared" si="5"/>
        <v>93</v>
      </c>
    </row>
    <row r="52" spans="1:8" s="261" customFormat="1" ht="15" customHeight="1">
      <c r="A52" s="318" t="s">
        <v>6</v>
      </c>
      <c r="B52" s="322" t="s">
        <v>192</v>
      </c>
      <c r="C52" s="320">
        <v>96</v>
      </c>
      <c r="D52" s="214">
        <v>0.85</v>
      </c>
      <c r="E52" s="321">
        <f t="shared" si="4"/>
        <v>244.79999999999998</v>
      </c>
      <c r="F52" s="320">
        <v>96</v>
      </c>
      <c r="G52" s="320">
        <v>0</v>
      </c>
      <c r="H52" s="320">
        <f t="shared" si="5"/>
        <v>96</v>
      </c>
    </row>
    <row r="53" spans="1:8" s="261" customFormat="1" ht="15" customHeight="1">
      <c r="A53" s="318" t="s">
        <v>7</v>
      </c>
      <c r="B53" s="322" t="s">
        <v>223</v>
      </c>
      <c r="C53" s="320">
        <v>76</v>
      </c>
      <c r="D53" s="214">
        <v>0.85</v>
      </c>
      <c r="E53" s="321">
        <f t="shared" si="4"/>
        <v>193.79999999999998</v>
      </c>
      <c r="F53" s="320">
        <v>0</v>
      </c>
      <c r="G53" s="320">
        <v>76</v>
      </c>
      <c r="H53" s="320">
        <f t="shared" si="5"/>
        <v>76</v>
      </c>
    </row>
    <row r="54" spans="1:8" s="261" customFormat="1" ht="15" customHeight="1">
      <c r="A54" s="323"/>
      <c r="B54" s="324" t="s">
        <v>220</v>
      </c>
      <c r="C54" s="325">
        <v>816</v>
      </c>
      <c r="D54" s="217">
        <v>0.85</v>
      </c>
      <c r="E54" s="326">
        <f t="shared" si="4"/>
        <v>2080.8</v>
      </c>
      <c r="F54" s="325">
        <f>SUM(F46:F53)</f>
        <v>484</v>
      </c>
      <c r="G54" s="325">
        <f>SUM(G46:G53)</f>
        <v>332</v>
      </c>
      <c r="H54" s="325">
        <f t="shared" si="5"/>
        <v>816</v>
      </c>
    </row>
    <row r="55" ht="12.75">
      <c r="I55" s="126"/>
    </row>
  </sheetData>
  <sheetProtection/>
  <mergeCells count="32">
    <mergeCell ref="B10:C10"/>
    <mergeCell ref="B11:C11"/>
    <mergeCell ref="A4:A5"/>
    <mergeCell ref="B4:C5"/>
    <mergeCell ref="B7:C7"/>
    <mergeCell ref="E4:G4"/>
    <mergeCell ref="H4:I4"/>
    <mergeCell ref="H44:H45"/>
    <mergeCell ref="F44:F45"/>
    <mergeCell ref="C17:C18"/>
    <mergeCell ref="B6:C6"/>
    <mergeCell ref="I23:I24"/>
    <mergeCell ref="B1:I1"/>
    <mergeCell ref="F2:G2"/>
    <mergeCell ref="C2:E2"/>
    <mergeCell ref="A17:A18"/>
    <mergeCell ref="A3:I3"/>
    <mergeCell ref="B8:C8"/>
    <mergeCell ref="G17:G18"/>
    <mergeCell ref="B9:C9"/>
    <mergeCell ref="B17:B18"/>
    <mergeCell ref="D4:D5"/>
    <mergeCell ref="A44:A45"/>
    <mergeCell ref="B44:B45"/>
    <mergeCell ref="C44:C45"/>
    <mergeCell ref="D44:D45"/>
    <mergeCell ref="B12:C12"/>
    <mergeCell ref="G44:G45"/>
    <mergeCell ref="A31:A32"/>
    <mergeCell ref="B13:C13"/>
    <mergeCell ref="B14:C14"/>
    <mergeCell ref="E17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Header>&amp;C&amp;A</oddHeader>
    <oddFooter>&amp;L&amp;Z&amp;F&amp;R&amp;P/&amp;N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3" sqref="J13:J14"/>
    </sheetView>
  </sheetViews>
  <sheetFormatPr defaultColWidth="11.00390625" defaultRowHeight="12.75"/>
  <cols>
    <col min="1" max="1" width="7.140625" style="683" customWidth="1"/>
    <col min="2" max="2" width="18.140625" style="682" customWidth="1"/>
    <col min="3" max="3" width="11.00390625" style="682" customWidth="1"/>
    <col min="4" max="4" width="35.140625" style="682" customWidth="1"/>
    <col min="5" max="5" width="21.421875" style="682" customWidth="1"/>
    <col min="6" max="6" width="27.421875" style="684" customWidth="1"/>
    <col min="7" max="16384" width="11.00390625" style="682" customWidth="1"/>
  </cols>
  <sheetData>
    <row r="1" spans="1:6" ht="32.25">
      <c r="A1" s="898" t="s">
        <v>446</v>
      </c>
      <c r="B1" s="898"/>
      <c r="C1" s="898"/>
      <c r="D1" s="898"/>
      <c r="E1" s="898"/>
      <c r="F1" s="898"/>
    </row>
    <row r="3" spans="1:6" s="685" customFormat="1" ht="30">
      <c r="A3" s="899" t="s">
        <v>447</v>
      </c>
      <c r="B3" s="899"/>
      <c r="C3" s="899"/>
      <c r="D3" s="899"/>
      <c r="E3" s="899"/>
      <c r="F3" s="899"/>
    </row>
    <row r="4" spans="2:6" ht="30">
      <c r="B4" s="686"/>
      <c r="C4" s="686"/>
      <c r="F4" s="710"/>
    </row>
    <row r="5" spans="1:6" ht="14.25">
      <c r="A5" s="687" t="s">
        <v>488</v>
      </c>
      <c r="B5" s="688" t="s">
        <v>449</v>
      </c>
      <c r="C5" s="688" t="s">
        <v>450</v>
      </c>
      <c r="D5" s="689" t="s">
        <v>451</v>
      </c>
      <c r="E5" s="690">
        <v>421915055198</v>
      </c>
      <c r="F5" s="691" t="s">
        <v>388</v>
      </c>
    </row>
    <row r="6" spans="1:6" ht="14.25">
      <c r="A6" s="687" t="s">
        <v>448</v>
      </c>
      <c r="B6" s="688" t="s">
        <v>452</v>
      </c>
      <c r="C6" s="688" t="s">
        <v>453</v>
      </c>
      <c r="D6" s="688" t="s">
        <v>454</v>
      </c>
      <c r="E6" s="692">
        <v>421903240838</v>
      </c>
      <c r="F6" s="711"/>
    </row>
    <row r="7" spans="1:7" ht="14.25">
      <c r="A7" s="687" t="s">
        <v>455</v>
      </c>
      <c r="B7" s="693" t="s">
        <v>330</v>
      </c>
      <c r="C7" s="688" t="s">
        <v>453</v>
      </c>
      <c r="D7" s="693" t="s">
        <v>456</v>
      </c>
      <c r="E7" s="694" t="s">
        <v>457</v>
      </c>
      <c r="F7" s="691" t="s">
        <v>389</v>
      </c>
      <c r="G7"/>
    </row>
    <row r="8" spans="1:6" ht="14.25">
      <c r="A8" s="687" t="s">
        <v>458</v>
      </c>
      <c r="B8" s="688" t="s">
        <v>459</v>
      </c>
      <c r="C8" s="688" t="s">
        <v>453</v>
      </c>
      <c r="D8" s="695" t="s">
        <v>460</v>
      </c>
      <c r="E8" s="696">
        <v>421905802336</v>
      </c>
      <c r="F8" s="697" t="s">
        <v>461</v>
      </c>
    </row>
    <row r="9" spans="1:6" ht="14.25">
      <c r="A9" s="687" t="s">
        <v>462</v>
      </c>
      <c r="B9" s="693" t="s">
        <v>285</v>
      </c>
      <c r="C9" s="688" t="s">
        <v>453</v>
      </c>
      <c r="D9" s="693" t="s">
        <v>463</v>
      </c>
      <c r="E9" s="696">
        <v>421905520616</v>
      </c>
      <c r="F9" s="712" t="s">
        <v>464</v>
      </c>
    </row>
    <row r="10" spans="1:6" ht="14.25">
      <c r="A10" s="687" t="s">
        <v>465</v>
      </c>
      <c r="B10" s="688" t="s">
        <v>466</v>
      </c>
      <c r="C10" s="688" t="s">
        <v>453</v>
      </c>
      <c r="D10" s="688" t="s">
        <v>467</v>
      </c>
      <c r="E10" s="696">
        <v>421905744894</v>
      </c>
      <c r="F10" s="711"/>
    </row>
    <row r="11" spans="1:6" ht="14.25">
      <c r="A11" s="687" t="s">
        <v>468</v>
      </c>
      <c r="B11" s="688" t="s">
        <v>469</v>
      </c>
      <c r="C11" s="688" t="s">
        <v>453</v>
      </c>
      <c r="D11" s="688" t="s">
        <v>470</v>
      </c>
      <c r="E11" s="696">
        <v>421910966056</v>
      </c>
      <c r="F11" s="711"/>
    </row>
    <row r="12" spans="1:6" ht="14.25">
      <c r="A12" s="687" t="s">
        <v>471</v>
      </c>
      <c r="B12" s="688" t="s">
        <v>472</v>
      </c>
      <c r="C12" s="688" t="s">
        <v>453</v>
      </c>
      <c r="D12" s="698" t="s">
        <v>473</v>
      </c>
      <c r="E12" s="696">
        <v>421907151196</v>
      </c>
      <c r="F12" s="711"/>
    </row>
    <row r="13" spans="1:6" ht="15">
      <c r="A13" s="687" t="s">
        <v>474</v>
      </c>
      <c r="B13" s="688" t="s">
        <v>475</v>
      </c>
      <c r="C13" s="688" t="s">
        <v>453</v>
      </c>
      <c r="D13" s="699" t="s">
        <v>476</v>
      </c>
      <c r="E13" s="696">
        <v>421244887645</v>
      </c>
      <c r="F13" s="700"/>
    </row>
    <row r="15" spans="2:3" ht="14.25">
      <c r="B15" s="701"/>
      <c r="C15" s="701"/>
    </row>
    <row r="17" spans="1:6" s="685" customFormat="1" ht="18">
      <c r="A17" s="900" t="s">
        <v>477</v>
      </c>
      <c r="B17" s="900"/>
      <c r="C17" s="900"/>
      <c r="D17" s="900"/>
      <c r="E17" s="900"/>
      <c r="F17" s="900"/>
    </row>
    <row r="18" spans="1:6" s="703" customFormat="1" ht="14.25">
      <c r="A18" s="683"/>
      <c r="B18" s="682"/>
      <c r="C18" s="682"/>
      <c r="D18" s="682"/>
      <c r="E18" s="702"/>
      <c r="F18" s="710"/>
    </row>
    <row r="19" spans="1:7" s="703" customFormat="1" ht="12.75">
      <c r="A19" s="687" t="s">
        <v>448</v>
      </c>
      <c r="B19" s="688" t="s">
        <v>449</v>
      </c>
      <c r="C19" s="688" t="s">
        <v>450</v>
      </c>
      <c r="D19" s="689" t="s">
        <v>451</v>
      </c>
      <c r="E19" s="690">
        <v>421915055198</v>
      </c>
      <c r="F19" s="691" t="s">
        <v>388</v>
      </c>
      <c r="G19" s="704"/>
    </row>
    <row r="20" spans="1:6" s="703" customFormat="1" ht="12.75">
      <c r="A20" s="687" t="s">
        <v>465</v>
      </c>
      <c r="B20" s="688" t="s">
        <v>478</v>
      </c>
      <c r="C20" s="688" t="s">
        <v>453</v>
      </c>
      <c r="D20" s="688" t="s">
        <v>479</v>
      </c>
      <c r="E20" s="692">
        <v>421915748772</v>
      </c>
      <c r="F20" s="713" t="s">
        <v>480</v>
      </c>
    </row>
    <row r="21" spans="1:6" s="703" customFormat="1" ht="12.75">
      <c r="A21" s="687" t="s">
        <v>471</v>
      </c>
      <c r="B21" s="688" t="s">
        <v>481</v>
      </c>
      <c r="C21" s="688" t="s">
        <v>453</v>
      </c>
      <c r="D21" s="705" t="s">
        <v>482</v>
      </c>
      <c r="E21" s="692">
        <v>421908490731</v>
      </c>
      <c r="F21" s="713" t="s">
        <v>483</v>
      </c>
    </row>
    <row r="22" spans="1:7" s="703" customFormat="1" ht="12.75">
      <c r="A22" s="901" t="s">
        <v>484</v>
      </c>
      <c r="B22" s="901"/>
      <c r="C22" s="901"/>
      <c r="D22" s="901"/>
      <c r="E22" s="901"/>
      <c r="F22" s="901"/>
      <c r="G22" s="706"/>
    </row>
    <row r="23" spans="1:6" s="703" customFormat="1" ht="12.75">
      <c r="A23" s="687" t="s">
        <v>474</v>
      </c>
      <c r="B23" s="688" t="s">
        <v>485</v>
      </c>
      <c r="C23" s="688" t="s">
        <v>484</v>
      </c>
      <c r="D23" s="688" t="s">
        <v>486</v>
      </c>
      <c r="E23" s="707">
        <v>421905706391</v>
      </c>
      <c r="F23" s="713" t="s">
        <v>487</v>
      </c>
    </row>
    <row r="24" spans="1:6" s="703" customFormat="1" ht="12.75">
      <c r="A24" s="708"/>
      <c r="E24" s="709"/>
      <c r="F24" s="714"/>
    </row>
  </sheetData>
  <sheetProtection/>
  <mergeCells count="4">
    <mergeCell ref="A1:F1"/>
    <mergeCell ref="A3:F3"/>
    <mergeCell ref="A17:F17"/>
    <mergeCell ref="A22:F22"/>
  </mergeCells>
  <hyperlinks>
    <hyperlink ref="F9" r:id="rId1" display="gpreal@gpreal.sk"/>
    <hyperlink ref="F21" r:id="rId2" display="mailto:michal.gajdusek@oz.allianzsp.sk"/>
    <hyperlink ref="F23" r:id="rId3" display="R.slovacek@chello.sk"/>
    <hyperlink ref="F20" r:id="rId4" display="holuby@kvalmont.sk"/>
    <hyperlink ref="F7" r:id="rId5" tooltip="blocked::mailto:pelechm@batas.sk" display="mailto:pelechm@batas.sk"/>
    <hyperlink ref="F8" r:id="rId6" display="vacok@attorney.s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7"/>
  <headerFooter>
    <oddHeader>&amp;C&amp;A</oddHeader>
    <oddFooter>&amp;L&amp;Z&amp;F&amp;R&amp;P/&amp;N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Barbirík Alojz</dc:creator>
  <cp:keywords/>
  <dc:description/>
  <cp:lastModifiedBy>a</cp:lastModifiedBy>
  <cp:lastPrinted>2012-03-29T12:01:23Z</cp:lastPrinted>
  <dcterms:created xsi:type="dcterms:W3CDTF">2010-03-22T14:42:20Z</dcterms:created>
  <dcterms:modified xsi:type="dcterms:W3CDTF">2012-04-04T10:41:53Z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